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571"/>
  <workbookPr filterPrivacy="1"/>
  <bookViews>
    <workbookView xWindow="240" yWindow="105" windowWidth="14805" windowHeight="7740" tabRatio="779" activeTab="5"/>
  </bookViews>
  <sheets>
    <sheet name="Cover" sheetId="1" r:id="rId1"/>
    <sheet name="Disclaimer" sheetId="16" r:id="rId2"/>
    <sheet name="Table of Contents" sheetId="12" r:id="rId3"/>
    <sheet name="How SAYS works" sheetId="17" r:id="rId4"/>
    <sheet name="Usage notes" sheetId="4" r:id="rId5"/>
    <sheet name="Inputs_Outputs" sheetId="5" r:id="rId6"/>
    <sheet name="Parameters Values" sheetId="14" r:id="rId7"/>
    <sheet name="Cash Flows" sheetId="6" r:id="rId8"/>
    <sheet name="Sensitivity Tables" sheetId="15" r:id="rId9"/>
    <sheet name="Graphs" sheetId="13" r:id="rId10"/>
    <sheet name="Appendices--&gt;" sheetId="7" r:id="rId11"/>
    <sheet name="Bunker Prices" sheetId="9" r:id="rId12"/>
    <sheet name="Greek Shipping Companies" sheetId="11" r:id="rId13"/>
  </sheets>
  <definedNames>
    <definedName name="_xlnm._FilterDatabase" localSheetId="12" hidden="1">'Greek Shipping Companies'!$B$2:$G$2</definedName>
    <definedName name="_xlnm.Print_Area" localSheetId="7">'Cash Flows'!$B$2:$DX$50</definedName>
    <definedName name="_xlnm.Print_Area" localSheetId="0">Cover!$B$2:$K$18</definedName>
    <definedName name="_xlnm.Print_Area" localSheetId="1">Disclaimer!$B$2:$O$11</definedName>
    <definedName name="_xlnm.Print_Area" localSheetId="9">Graphs!$B$2:$R$114</definedName>
    <definedName name="_xlnm.Print_Area" localSheetId="12">'Greek Shipping Companies'!$B$2:$G$27</definedName>
    <definedName name="_xlnm.Print_Area" localSheetId="5">Inputs_Outputs!$B$2:$N$63</definedName>
    <definedName name="_xlnm.Print_Area" localSheetId="6">'Parameters Values'!$B$2:$I$30</definedName>
    <definedName name="_xlnm.Print_Area" localSheetId="8">'Sensitivity Tables'!$B$2:$O$63</definedName>
    <definedName name="_xlnm.Print_Area" localSheetId="2">'Table of Contents'!$B$2:$F$17</definedName>
    <definedName name="_xlnm.Print_Area" localSheetId="4">'Usage notes'!$B$2:$N$42</definedName>
    <definedName name="_xlnm.Print_Titles" localSheetId="7">'Cash Flows'!$B:$G,'Cash Flows'!$2:$5</definedName>
    <definedName name="_xlnm.Print_Titles" localSheetId="9">Graphs!$B:$G,Graphs!$2:$5</definedName>
    <definedName name="_xlnm.Print_Titles" localSheetId="5">Inputs_Outputs!$2:$5</definedName>
    <definedName name="_xlnm.Print_Titles" localSheetId="6">'Parameters Values'!$2:$5</definedName>
    <definedName name="_xlnm.Print_Titles" localSheetId="8">'Sensitivity Tables'!$B:$G,'Sensitivity Tables'!$2:$5</definedName>
    <definedName name="_xlnm.Print_Titles" localSheetId="4">'Usage notes'!$2:$4</definedName>
  </definedNames>
  <calcPr calcId="171027"/>
</workbook>
</file>

<file path=xl/calcChain.xml><?xml version="1.0" encoding="utf-8"?>
<calcChain xmlns="http://schemas.openxmlformats.org/spreadsheetml/2006/main">
  <c r="I27" i="5" l="1"/>
  <c r="I25" i="5"/>
  <c r="G98" i="5" l="1"/>
  <c r="D12" i="14" l="1"/>
  <c r="D13" i="14" l="1"/>
  <c r="G99" i="5"/>
  <c r="M8" i="5"/>
  <c r="N8" i="5"/>
  <c r="L8" i="5"/>
  <c r="K8" i="5"/>
  <c r="N7" i="5"/>
  <c r="M7" i="5"/>
  <c r="L7" i="5"/>
  <c r="K7" i="5"/>
  <c r="D14" i="14" l="1"/>
  <c r="G100" i="5"/>
  <c r="D24" i="11"/>
  <c r="H72" i="6"/>
  <c r="D15" i="14" l="1"/>
  <c r="G101" i="5"/>
  <c r="M85" i="6"/>
  <c r="L85" i="6"/>
  <c r="K85" i="6"/>
  <c r="J85" i="6"/>
  <c r="I85" i="6"/>
  <c r="M84" i="6"/>
  <c r="N19" i="5"/>
  <c r="M86" i="6" l="1"/>
  <c r="D16" i="14"/>
  <c r="G102" i="5"/>
  <c r="I28" i="5"/>
  <c r="D17" i="14" l="1"/>
  <c r="G103" i="5"/>
  <c r="L15" i="5"/>
  <c r="M15" i="5" s="1"/>
  <c r="N15" i="5" s="1"/>
  <c r="L12" i="5"/>
  <c r="D18" i="14" l="1"/>
  <c r="G104" i="5"/>
  <c r="M12" i="5"/>
  <c r="N12" i="5" s="1"/>
  <c r="D61" i="15"/>
  <c r="E61" i="15"/>
  <c r="F61" i="15"/>
  <c r="G61" i="15"/>
  <c r="H61" i="15"/>
  <c r="I61" i="15"/>
  <c r="J61" i="15"/>
  <c r="K61" i="15"/>
  <c r="L61" i="15"/>
  <c r="M61" i="15"/>
  <c r="D62" i="15"/>
  <c r="E62" i="15"/>
  <c r="F62" i="15"/>
  <c r="G62" i="15"/>
  <c r="H62" i="15"/>
  <c r="I62" i="15"/>
  <c r="J62" i="15"/>
  <c r="K62" i="15"/>
  <c r="L62" i="15"/>
  <c r="M62" i="15"/>
  <c r="D46" i="15"/>
  <c r="E46" i="15"/>
  <c r="F46" i="15"/>
  <c r="G46" i="15"/>
  <c r="H46" i="15"/>
  <c r="I46" i="15"/>
  <c r="J46" i="15"/>
  <c r="K46" i="15"/>
  <c r="L46" i="15"/>
  <c r="M46" i="15"/>
  <c r="D47" i="15"/>
  <c r="E47" i="15"/>
  <c r="F47" i="15"/>
  <c r="G47" i="15"/>
  <c r="H47" i="15"/>
  <c r="I47" i="15"/>
  <c r="J47" i="15"/>
  <c r="K47" i="15"/>
  <c r="L47" i="15"/>
  <c r="M47" i="15"/>
  <c r="D18" i="15"/>
  <c r="D32" i="15" s="1"/>
  <c r="E18" i="15"/>
  <c r="E32" i="15" s="1"/>
  <c r="F18" i="15"/>
  <c r="F32" i="15" s="1"/>
  <c r="G18" i="15"/>
  <c r="G32" i="15" s="1"/>
  <c r="H18" i="15"/>
  <c r="H32" i="15" s="1"/>
  <c r="I18" i="15"/>
  <c r="I32" i="15" s="1"/>
  <c r="J18" i="15"/>
  <c r="J32" i="15" s="1"/>
  <c r="K18" i="15"/>
  <c r="K32" i="15" s="1"/>
  <c r="L18" i="15"/>
  <c r="L32" i="15" s="1"/>
  <c r="M18" i="15"/>
  <c r="M32" i="15" s="1"/>
  <c r="D19" i="15"/>
  <c r="D33" i="15" s="1"/>
  <c r="E19" i="15"/>
  <c r="E33" i="15" s="1"/>
  <c r="F19" i="15"/>
  <c r="F33" i="15" s="1"/>
  <c r="G19" i="15"/>
  <c r="G33" i="15" s="1"/>
  <c r="H19" i="15"/>
  <c r="H33" i="15" s="1"/>
  <c r="I19" i="15"/>
  <c r="I33" i="15" s="1"/>
  <c r="J19" i="15"/>
  <c r="J33" i="15" s="1"/>
  <c r="K19" i="15"/>
  <c r="K33" i="15" s="1"/>
  <c r="L19" i="15"/>
  <c r="L33" i="15" s="1"/>
  <c r="M19" i="15"/>
  <c r="M33" i="15" s="1"/>
  <c r="D19" i="14" l="1"/>
  <c r="G105" i="5"/>
  <c r="R64" i="6"/>
  <c r="Q64" i="6"/>
  <c r="P64" i="6"/>
  <c r="O64" i="6"/>
  <c r="N64" i="6"/>
  <c r="M64" i="6"/>
  <c r="L64" i="6"/>
  <c r="K64" i="6"/>
  <c r="J64" i="6"/>
  <c r="I64" i="6"/>
  <c r="D20" i="14" l="1"/>
  <c r="G106" i="5"/>
  <c r="B2" i="4"/>
  <c r="B2" i="13" s="1"/>
  <c r="B3" i="4"/>
  <c r="B3" i="15" s="1"/>
  <c r="C23" i="15"/>
  <c r="D23" i="15"/>
  <c r="E23" i="15"/>
  <c r="F23" i="15"/>
  <c r="G23" i="15"/>
  <c r="H23" i="15"/>
  <c r="I23" i="15"/>
  <c r="J23" i="15"/>
  <c r="K23" i="15"/>
  <c r="L23" i="15"/>
  <c r="M23" i="15"/>
  <c r="D54" i="15"/>
  <c r="E54" i="15"/>
  <c r="F54" i="15"/>
  <c r="G54" i="15"/>
  <c r="H54" i="15"/>
  <c r="I54" i="15"/>
  <c r="J54" i="15"/>
  <c r="K54" i="15"/>
  <c r="L54" i="15"/>
  <c r="M54" i="15"/>
  <c r="D55" i="15"/>
  <c r="E55" i="15"/>
  <c r="F55" i="15"/>
  <c r="G55" i="15"/>
  <c r="H55" i="15"/>
  <c r="I55" i="15"/>
  <c r="J55" i="15"/>
  <c r="K55" i="15"/>
  <c r="L55" i="15"/>
  <c r="M55" i="15"/>
  <c r="D56" i="15"/>
  <c r="E56" i="15"/>
  <c r="F56" i="15"/>
  <c r="G56" i="15"/>
  <c r="H56" i="15"/>
  <c r="I56" i="15"/>
  <c r="J56" i="15"/>
  <c r="K56" i="15"/>
  <c r="L56" i="15"/>
  <c r="M56" i="15"/>
  <c r="D57" i="15"/>
  <c r="E57" i="15"/>
  <c r="F57" i="15"/>
  <c r="G57" i="15"/>
  <c r="H57" i="15"/>
  <c r="I57" i="15"/>
  <c r="J57" i="15"/>
  <c r="K57" i="15"/>
  <c r="L57" i="15"/>
  <c r="M57" i="15"/>
  <c r="D58" i="15"/>
  <c r="E58" i="15"/>
  <c r="F58" i="15"/>
  <c r="G58" i="15"/>
  <c r="H58" i="15"/>
  <c r="I58" i="15"/>
  <c r="J58" i="15"/>
  <c r="K58" i="15"/>
  <c r="L58" i="15"/>
  <c r="M58" i="15"/>
  <c r="D59" i="15"/>
  <c r="E59" i="15"/>
  <c r="F59" i="15"/>
  <c r="G59" i="15"/>
  <c r="H59" i="15"/>
  <c r="I59" i="15"/>
  <c r="J59" i="15"/>
  <c r="K59" i="15"/>
  <c r="L59" i="15"/>
  <c r="M59" i="15"/>
  <c r="D60" i="15"/>
  <c r="E60" i="15"/>
  <c r="F60" i="15"/>
  <c r="G60" i="15"/>
  <c r="H60" i="15"/>
  <c r="I60" i="15"/>
  <c r="J60" i="15"/>
  <c r="K60" i="15"/>
  <c r="L60" i="15"/>
  <c r="M60" i="15"/>
  <c r="H120" i="5" a="1"/>
  <c r="S120" i="5" s="1"/>
  <c r="G121" i="5"/>
  <c r="C54" i="15" s="1"/>
  <c r="G122" i="5"/>
  <c r="C55" i="15" s="1"/>
  <c r="G123" i="5"/>
  <c r="C56" i="15" s="1"/>
  <c r="G124" i="5"/>
  <c r="C57" i="15" s="1"/>
  <c r="G125" i="5"/>
  <c r="C58" i="15" s="1"/>
  <c r="G126" i="5"/>
  <c r="C59" i="15" s="1"/>
  <c r="G127" i="5"/>
  <c r="C60" i="15" s="1"/>
  <c r="G128" i="5"/>
  <c r="C61" i="15" s="1"/>
  <c r="G129" i="5"/>
  <c r="C62" i="15" s="1"/>
  <c r="G130" i="5"/>
  <c r="D39" i="15"/>
  <c r="E39" i="15"/>
  <c r="F39" i="15"/>
  <c r="G39" i="15"/>
  <c r="H39" i="15"/>
  <c r="I39" i="15"/>
  <c r="J39" i="15"/>
  <c r="K39" i="15"/>
  <c r="L39" i="15"/>
  <c r="M39" i="15"/>
  <c r="D40" i="15"/>
  <c r="E40" i="15"/>
  <c r="F40" i="15"/>
  <c r="G40" i="15"/>
  <c r="H40" i="15"/>
  <c r="I40" i="15"/>
  <c r="J40" i="15"/>
  <c r="K40" i="15"/>
  <c r="L40" i="15"/>
  <c r="M40" i="15"/>
  <c r="D41" i="15"/>
  <c r="E41" i="15"/>
  <c r="F41" i="15"/>
  <c r="G41" i="15"/>
  <c r="H41" i="15"/>
  <c r="I41" i="15"/>
  <c r="J41" i="15"/>
  <c r="K41" i="15"/>
  <c r="L41" i="15"/>
  <c r="M41" i="15"/>
  <c r="D42" i="15"/>
  <c r="E42" i="15"/>
  <c r="F42" i="15"/>
  <c r="G42" i="15"/>
  <c r="H42" i="15"/>
  <c r="I42" i="15"/>
  <c r="J42" i="15"/>
  <c r="K42" i="15"/>
  <c r="L42" i="15"/>
  <c r="M42" i="15"/>
  <c r="D43" i="15"/>
  <c r="E43" i="15"/>
  <c r="F43" i="15"/>
  <c r="G43" i="15"/>
  <c r="H43" i="15"/>
  <c r="I43" i="15"/>
  <c r="J43" i="15"/>
  <c r="K43" i="15"/>
  <c r="L43" i="15"/>
  <c r="M43" i="15"/>
  <c r="D44" i="15"/>
  <c r="E44" i="15"/>
  <c r="F44" i="15"/>
  <c r="G44" i="15"/>
  <c r="H44" i="15"/>
  <c r="I44" i="15"/>
  <c r="J44" i="15"/>
  <c r="K44" i="15"/>
  <c r="L44" i="15"/>
  <c r="M44" i="15"/>
  <c r="D45" i="15"/>
  <c r="E45" i="15"/>
  <c r="F45" i="15"/>
  <c r="G45" i="15"/>
  <c r="H45" i="15"/>
  <c r="I45" i="15"/>
  <c r="J45" i="15"/>
  <c r="K45" i="15"/>
  <c r="L45" i="15"/>
  <c r="M45" i="15"/>
  <c r="D11" i="15"/>
  <c r="D25" i="15" s="1"/>
  <c r="E11" i="15"/>
  <c r="E25" i="15" s="1"/>
  <c r="F11" i="15"/>
  <c r="F25" i="15" s="1"/>
  <c r="G11" i="15"/>
  <c r="G25" i="15" s="1"/>
  <c r="H11" i="15"/>
  <c r="H25" i="15" s="1"/>
  <c r="I11" i="15"/>
  <c r="I25" i="15" s="1"/>
  <c r="J11" i="15"/>
  <c r="J25" i="15" s="1"/>
  <c r="K11" i="15"/>
  <c r="K25" i="15" s="1"/>
  <c r="L11" i="15"/>
  <c r="L25" i="15" s="1"/>
  <c r="M11" i="15"/>
  <c r="M25" i="15" s="1"/>
  <c r="D12" i="15"/>
  <c r="D26" i="15" s="1"/>
  <c r="E12" i="15"/>
  <c r="E26" i="15" s="1"/>
  <c r="F12" i="15"/>
  <c r="F26" i="15" s="1"/>
  <c r="G12" i="15"/>
  <c r="G26" i="15" s="1"/>
  <c r="H12" i="15"/>
  <c r="H26" i="15" s="1"/>
  <c r="I12" i="15"/>
  <c r="I26" i="15" s="1"/>
  <c r="J12" i="15"/>
  <c r="J26" i="15" s="1"/>
  <c r="K12" i="15"/>
  <c r="K26" i="15" s="1"/>
  <c r="L12" i="15"/>
  <c r="L26" i="15" s="1"/>
  <c r="M12" i="15"/>
  <c r="M26" i="15" s="1"/>
  <c r="D13" i="15"/>
  <c r="D27" i="15" s="1"/>
  <c r="E13" i="15"/>
  <c r="E27" i="15" s="1"/>
  <c r="F13" i="15"/>
  <c r="F27" i="15" s="1"/>
  <c r="G13" i="15"/>
  <c r="G27" i="15" s="1"/>
  <c r="H13" i="15"/>
  <c r="H27" i="15" s="1"/>
  <c r="I13" i="15"/>
  <c r="I27" i="15" s="1"/>
  <c r="J13" i="15"/>
  <c r="J27" i="15" s="1"/>
  <c r="K13" i="15"/>
  <c r="K27" i="15" s="1"/>
  <c r="L13" i="15"/>
  <c r="L27" i="15" s="1"/>
  <c r="M13" i="15"/>
  <c r="M27" i="15" s="1"/>
  <c r="D14" i="15"/>
  <c r="D28" i="15" s="1"/>
  <c r="E14" i="15"/>
  <c r="E28" i="15" s="1"/>
  <c r="F14" i="15"/>
  <c r="F28" i="15" s="1"/>
  <c r="G14" i="15"/>
  <c r="G28" i="15" s="1"/>
  <c r="H14" i="15"/>
  <c r="H28" i="15" s="1"/>
  <c r="I14" i="15"/>
  <c r="I28" i="15" s="1"/>
  <c r="J14" i="15"/>
  <c r="J28" i="15" s="1"/>
  <c r="K14" i="15"/>
  <c r="K28" i="15" s="1"/>
  <c r="L14" i="15"/>
  <c r="L28" i="15" s="1"/>
  <c r="M14" i="15"/>
  <c r="M28" i="15" s="1"/>
  <c r="D15" i="15"/>
  <c r="D29" i="15" s="1"/>
  <c r="E15" i="15"/>
  <c r="E29" i="15" s="1"/>
  <c r="F15" i="15"/>
  <c r="F29" i="15" s="1"/>
  <c r="G15" i="15"/>
  <c r="G29" i="15" s="1"/>
  <c r="H15" i="15"/>
  <c r="H29" i="15" s="1"/>
  <c r="I15" i="15"/>
  <c r="I29" i="15" s="1"/>
  <c r="J15" i="15"/>
  <c r="J29" i="15" s="1"/>
  <c r="K15" i="15"/>
  <c r="K29" i="15" s="1"/>
  <c r="L15" i="15"/>
  <c r="L29" i="15" s="1"/>
  <c r="M15" i="15"/>
  <c r="M29" i="15" s="1"/>
  <c r="D16" i="15"/>
  <c r="D30" i="15" s="1"/>
  <c r="E16" i="15"/>
  <c r="E30" i="15" s="1"/>
  <c r="F16" i="15"/>
  <c r="F30" i="15" s="1"/>
  <c r="G16" i="15"/>
  <c r="G30" i="15" s="1"/>
  <c r="H16" i="15"/>
  <c r="H30" i="15" s="1"/>
  <c r="I16" i="15"/>
  <c r="I30" i="15" s="1"/>
  <c r="J16" i="15"/>
  <c r="J30" i="15" s="1"/>
  <c r="K16" i="15"/>
  <c r="K30" i="15" s="1"/>
  <c r="L16" i="15"/>
  <c r="L30" i="15" s="1"/>
  <c r="M16" i="15"/>
  <c r="M30" i="15" s="1"/>
  <c r="D17" i="15"/>
  <c r="D31" i="15" s="1"/>
  <c r="E17" i="15"/>
  <c r="E31" i="15" s="1"/>
  <c r="F17" i="15"/>
  <c r="F31" i="15" s="1"/>
  <c r="G17" i="15"/>
  <c r="G31" i="15" s="1"/>
  <c r="H17" i="15"/>
  <c r="H31" i="15" s="1"/>
  <c r="I17" i="15"/>
  <c r="I31" i="15" s="1"/>
  <c r="J17" i="15"/>
  <c r="J31" i="15" s="1"/>
  <c r="K17" i="15"/>
  <c r="K31" i="15" s="1"/>
  <c r="L17" i="15"/>
  <c r="L31" i="15" s="1"/>
  <c r="M17" i="15"/>
  <c r="M31" i="15" s="1"/>
  <c r="C39" i="15"/>
  <c r="C40" i="15"/>
  <c r="C41" i="15"/>
  <c r="C42" i="15"/>
  <c r="C43" i="15"/>
  <c r="C44" i="15"/>
  <c r="C45" i="15"/>
  <c r="C46" i="15"/>
  <c r="C47" i="15"/>
  <c r="H97" i="5" a="1"/>
  <c r="H97" i="5" s="1"/>
  <c r="D38" i="15" s="1"/>
  <c r="H74" i="5" a="1"/>
  <c r="S74" i="5" s="1"/>
  <c r="G75" i="5"/>
  <c r="C11" i="15" s="1"/>
  <c r="C25" i="15" s="1"/>
  <c r="G76" i="5"/>
  <c r="C12" i="15" s="1"/>
  <c r="C26" i="15" s="1"/>
  <c r="G77" i="5"/>
  <c r="C13" i="15" s="1"/>
  <c r="C27" i="15" s="1"/>
  <c r="G78" i="5"/>
  <c r="C14" i="15" s="1"/>
  <c r="C28" i="15" s="1"/>
  <c r="G79" i="5"/>
  <c r="C15" i="15" s="1"/>
  <c r="C29" i="15" s="1"/>
  <c r="G80" i="5"/>
  <c r="C16" i="15" s="1"/>
  <c r="C30" i="15" s="1"/>
  <c r="G81" i="5"/>
  <c r="C17" i="15" s="1"/>
  <c r="C31" i="15" s="1"/>
  <c r="G82" i="5"/>
  <c r="C18" i="15" s="1"/>
  <c r="C32" i="15" s="1"/>
  <c r="G83" i="5"/>
  <c r="C19" i="15" s="1"/>
  <c r="C33" i="15" s="1"/>
  <c r="G84" i="5"/>
  <c r="D21" i="14" l="1"/>
  <c r="G107" i="5"/>
  <c r="B3" i="5"/>
  <c r="B3" i="13"/>
  <c r="B2" i="6"/>
  <c r="B3" i="6"/>
  <c r="X120" i="5"/>
  <c r="T120" i="5"/>
  <c r="K120" i="5"/>
  <c r="G53" i="15" s="1"/>
  <c r="K97" i="5"/>
  <c r="G38" i="15" s="1"/>
  <c r="P120" i="5"/>
  <c r="L53" i="15" s="1"/>
  <c r="H120" i="5"/>
  <c r="D53" i="15" s="1"/>
  <c r="O120" i="5"/>
  <c r="K53" i="15" s="1"/>
  <c r="L120" i="5"/>
  <c r="H53" i="15" s="1"/>
  <c r="B2" i="5"/>
  <c r="B2" i="15"/>
  <c r="B2" i="14"/>
  <c r="B3" i="14"/>
  <c r="Z120" i="5"/>
  <c r="V120" i="5"/>
  <c r="R120" i="5"/>
  <c r="N120" i="5"/>
  <c r="J53" i="15" s="1"/>
  <c r="J120" i="5"/>
  <c r="F53" i="15" s="1"/>
  <c r="Y120" i="5"/>
  <c r="U120" i="5"/>
  <c r="Q120" i="5"/>
  <c r="M53" i="15" s="1"/>
  <c r="M120" i="5"/>
  <c r="I53" i="15" s="1"/>
  <c r="I120" i="5"/>
  <c r="E53" i="15" s="1"/>
  <c r="AA120" i="5"/>
  <c r="W120" i="5"/>
  <c r="AA97" i="5"/>
  <c r="S97" i="5"/>
  <c r="W97" i="5"/>
  <c r="O97" i="5"/>
  <c r="K38" i="15" s="1"/>
  <c r="Z97" i="5"/>
  <c r="V97" i="5"/>
  <c r="R97" i="5"/>
  <c r="N97" i="5"/>
  <c r="J38" i="15" s="1"/>
  <c r="J97" i="5"/>
  <c r="F38" i="15" s="1"/>
  <c r="Y97" i="5"/>
  <c r="U97" i="5"/>
  <c r="Q97" i="5"/>
  <c r="M38" i="15" s="1"/>
  <c r="M97" i="5"/>
  <c r="I38" i="15" s="1"/>
  <c r="I97" i="5"/>
  <c r="E38" i="15" s="1"/>
  <c r="X97" i="5"/>
  <c r="T97" i="5"/>
  <c r="P97" i="5"/>
  <c r="L38" i="15" s="1"/>
  <c r="L97" i="5"/>
  <c r="H38" i="15" s="1"/>
  <c r="X74" i="5"/>
  <c r="L74" i="5"/>
  <c r="H10" i="15" s="1"/>
  <c r="H24" i="15" s="1"/>
  <c r="P74" i="5"/>
  <c r="L10" i="15" s="1"/>
  <c r="L24" i="15" s="1"/>
  <c r="H74" i="5"/>
  <c r="D10" i="15" s="1"/>
  <c r="D24" i="15" s="1"/>
  <c r="O74" i="5"/>
  <c r="K10" i="15" s="1"/>
  <c r="K24" i="15" s="1"/>
  <c r="T74" i="5"/>
  <c r="K74" i="5"/>
  <c r="G10" i="15" s="1"/>
  <c r="G24" i="15" s="1"/>
  <c r="Z74" i="5"/>
  <c r="V74" i="5"/>
  <c r="R74" i="5"/>
  <c r="N74" i="5"/>
  <c r="J10" i="15" s="1"/>
  <c r="J24" i="15" s="1"/>
  <c r="J74" i="5"/>
  <c r="F10" i="15" s="1"/>
  <c r="F24" i="15" s="1"/>
  <c r="Y74" i="5"/>
  <c r="U74" i="5"/>
  <c r="Q74" i="5"/>
  <c r="M10" i="15" s="1"/>
  <c r="M24" i="15" s="1"/>
  <c r="M74" i="5"/>
  <c r="I10" i="15" s="1"/>
  <c r="I24" i="15" s="1"/>
  <c r="I74" i="5"/>
  <c r="E10" i="15" s="1"/>
  <c r="E24" i="15" s="1"/>
  <c r="AA74" i="5"/>
  <c r="W74" i="5"/>
  <c r="I33" i="5"/>
  <c r="I32" i="5"/>
  <c r="I29" i="5"/>
  <c r="I30" i="5" s="1"/>
  <c r="I24" i="5"/>
  <c r="I22" i="5"/>
  <c r="E12" i="14"/>
  <c r="E13" i="14" s="1"/>
  <c r="E14" i="14" s="1"/>
  <c r="E15" i="14" s="1"/>
  <c r="E16" i="14" s="1"/>
  <c r="H80" i="6"/>
  <c r="D22" i="14" l="1"/>
  <c r="G108" i="5"/>
  <c r="G131" i="5"/>
  <c r="G85" i="5"/>
  <c r="B9" i="15"/>
  <c r="B37" i="15" s="1"/>
  <c r="B52" i="15" s="1"/>
  <c r="K11" i="5"/>
  <c r="H79" i="6"/>
  <c r="H82" i="6" s="1"/>
  <c r="H78" i="6"/>
  <c r="H77" i="6"/>
  <c r="D23" i="14" l="1"/>
  <c r="G109" i="5"/>
  <c r="G86" i="5"/>
  <c r="G132" i="5"/>
  <c r="B23" i="15"/>
  <c r="H81" i="6"/>
  <c r="D24" i="14" l="1"/>
  <c r="G110" i="5"/>
  <c r="G133" i="5"/>
  <c r="G87" i="5"/>
  <c r="I62" i="6"/>
  <c r="J62" i="6" s="1"/>
  <c r="K62" i="6" s="1"/>
  <c r="L62" i="6" s="1"/>
  <c r="M62" i="6" s="1"/>
  <c r="N62" i="6" s="1"/>
  <c r="O62" i="6" s="1"/>
  <c r="P62" i="6" s="1"/>
  <c r="Q62" i="6" s="1"/>
  <c r="R62" i="6" s="1"/>
  <c r="DW33" i="6"/>
  <c r="DW45" i="6" s="1"/>
  <c r="DW47" i="6" s="1"/>
  <c r="DW58" i="6" s="1"/>
  <c r="DV33" i="6"/>
  <c r="DV45" i="6" s="1"/>
  <c r="DV47" i="6" s="1"/>
  <c r="DV58" i="6" s="1"/>
  <c r="DT33" i="6"/>
  <c r="DT45" i="6" s="1"/>
  <c r="DT47" i="6" s="1"/>
  <c r="DT58" i="6" s="1"/>
  <c r="DS33" i="6"/>
  <c r="DS45" i="6" s="1"/>
  <c r="DS47" i="6" s="1"/>
  <c r="DS58" i="6" s="1"/>
  <c r="DQ33" i="6"/>
  <c r="DP33" i="6"/>
  <c r="DP45" i="6" s="1"/>
  <c r="DP47" i="6" s="1"/>
  <c r="DP58" i="6" s="1"/>
  <c r="DN33" i="6"/>
  <c r="DN45" i="6" s="1"/>
  <c r="DN47" i="6" s="1"/>
  <c r="DN58" i="6" s="1"/>
  <c r="DM33" i="6"/>
  <c r="DM45" i="6" s="1"/>
  <c r="DM47" i="6" s="1"/>
  <c r="DM58" i="6" s="1"/>
  <c r="DK33" i="6"/>
  <c r="DK45" i="6" s="1"/>
  <c r="DK47" i="6" s="1"/>
  <c r="DK58" i="6" s="1"/>
  <c r="DJ33" i="6"/>
  <c r="DJ45" i="6" s="1"/>
  <c r="DJ47" i="6" s="1"/>
  <c r="DJ58" i="6" s="1"/>
  <c r="DH33" i="6"/>
  <c r="DH45" i="6" s="1"/>
  <c r="DH47" i="6" s="1"/>
  <c r="DH58" i="6" s="1"/>
  <c r="DG33" i="6"/>
  <c r="DG45" i="6" s="1"/>
  <c r="DG47" i="6" s="1"/>
  <c r="DG58" i="6" s="1"/>
  <c r="DE33" i="6"/>
  <c r="DD33" i="6"/>
  <c r="DD45" i="6" s="1"/>
  <c r="DD47" i="6" s="1"/>
  <c r="DD58" i="6" s="1"/>
  <c r="DB33" i="6"/>
  <c r="DB45" i="6" s="1"/>
  <c r="DB47" i="6" s="1"/>
  <c r="DB58" i="6" s="1"/>
  <c r="DA33" i="6"/>
  <c r="DA45" i="6" s="1"/>
  <c r="DA47" i="6" s="1"/>
  <c r="DA58" i="6" s="1"/>
  <c r="CY33" i="6"/>
  <c r="CY45" i="6" s="1"/>
  <c r="CY47" i="6" s="1"/>
  <c r="CY58" i="6" s="1"/>
  <c r="CX33" i="6"/>
  <c r="CX45" i="6" s="1"/>
  <c r="CX47" i="6" s="1"/>
  <c r="CX58" i="6" s="1"/>
  <c r="CV33" i="6"/>
  <c r="CV45" i="6" s="1"/>
  <c r="CV47" i="6" s="1"/>
  <c r="CV58" i="6" s="1"/>
  <c r="CU33" i="6"/>
  <c r="CU45" i="6" s="1"/>
  <c r="CU47" i="6" s="1"/>
  <c r="CU58" i="6" s="1"/>
  <c r="CS33" i="6"/>
  <c r="CS45" i="6" s="1"/>
  <c r="CS47" i="6" s="1"/>
  <c r="CS58" i="6" s="1"/>
  <c r="CR33" i="6"/>
  <c r="CR45" i="6" s="1"/>
  <c r="CR47" i="6" s="1"/>
  <c r="CR58" i="6" s="1"/>
  <c r="CP33" i="6"/>
  <c r="CP45" i="6" s="1"/>
  <c r="CP47" i="6" s="1"/>
  <c r="CP58" i="6" s="1"/>
  <c r="CO33" i="6"/>
  <c r="CM33" i="6"/>
  <c r="CM45" i="6" s="1"/>
  <c r="CM47" i="6" s="1"/>
  <c r="CM58" i="6" s="1"/>
  <c r="CL33" i="6"/>
  <c r="CL45" i="6" s="1"/>
  <c r="CL47" i="6" s="1"/>
  <c r="CL58" i="6" s="1"/>
  <c r="CJ33" i="6"/>
  <c r="CJ45" i="6" s="1"/>
  <c r="CJ47" i="6" s="1"/>
  <c r="CJ58" i="6" s="1"/>
  <c r="CI33" i="6"/>
  <c r="CI45" i="6" s="1"/>
  <c r="CI47" i="6" s="1"/>
  <c r="CI58" i="6" s="1"/>
  <c r="CG33" i="6"/>
  <c r="CG45" i="6" s="1"/>
  <c r="CG47" i="6" s="1"/>
  <c r="CG58" i="6" s="1"/>
  <c r="CF33" i="6"/>
  <c r="CF45" i="6" s="1"/>
  <c r="CF47" i="6" s="1"/>
  <c r="CF58" i="6" s="1"/>
  <c r="CD33" i="6"/>
  <c r="CD45" i="6" s="1"/>
  <c r="CD47" i="6" s="1"/>
  <c r="CD58" i="6" s="1"/>
  <c r="CC33" i="6"/>
  <c r="CC45" i="6" s="1"/>
  <c r="CC47" i="6" s="1"/>
  <c r="CC58" i="6" s="1"/>
  <c r="D25" i="14" l="1"/>
  <c r="G111" i="5"/>
  <c r="G88" i="5"/>
  <c r="G134" i="5"/>
  <c r="DQ45" i="6"/>
  <c r="DQ47" i="6" s="1"/>
  <c r="DQ58" i="6" s="1"/>
  <c r="DE45" i="6"/>
  <c r="DE47" i="6" s="1"/>
  <c r="DE58" i="6" s="1"/>
  <c r="CO45" i="6"/>
  <c r="CO47" i="6" s="1"/>
  <c r="CO58" i="6" s="1"/>
  <c r="D26" i="14" l="1"/>
  <c r="G112" i="5"/>
  <c r="G135" i="5"/>
  <c r="G89" i="5"/>
  <c r="B45" i="6"/>
  <c r="D25" i="11"/>
  <c r="D3" i="9"/>
  <c r="G3" i="9"/>
  <c r="A3" i="9"/>
  <c r="D27" i="14" l="1"/>
  <c r="G113" i="5"/>
  <c r="G90" i="5"/>
  <c r="G136" i="5"/>
  <c r="J24" i="5"/>
  <c r="G13" i="6"/>
  <c r="G14" i="6" s="1"/>
  <c r="H46" i="6"/>
  <c r="H47" i="6" s="1"/>
  <c r="BD23" i="6"/>
  <c r="BA23" i="6"/>
  <c r="AX23" i="6"/>
  <c r="AU23" i="6"/>
  <c r="AR23" i="6"/>
  <c r="AO23" i="6"/>
  <c r="AL23" i="6"/>
  <c r="AI23" i="6"/>
  <c r="AF23" i="6"/>
  <c r="AC23" i="6"/>
  <c r="Z23" i="6"/>
  <c r="W23" i="6"/>
  <c r="Q23" i="6"/>
  <c r="N23" i="6"/>
  <c r="K23" i="6"/>
  <c r="I35" i="5"/>
  <c r="T23" i="6"/>
  <c r="I34" i="5"/>
  <c r="D28" i="14" l="1"/>
  <c r="G114" i="5"/>
  <c r="G137" i="5"/>
  <c r="G91" i="5"/>
  <c r="H58" i="6"/>
  <c r="H49" i="6"/>
  <c r="L33" i="6"/>
  <c r="L45" i="6" s="1"/>
  <c r="L47" i="6" s="1"/>
  <c r="L58" i="6" s="1"/>
  <c r="M33" i="6"/>
  <c r="M45" i="6" s="1"/>
  <c r="M47" i="6" s="1"/>
  <c r="M58" i="6" s="1"/>
  <c r="O33" i="6"/>
  <c r="O45" i="6" s="1"/>
  <c r="O47" i="6" s="1"/>
  <c r="O58" i="6" s="1"/>
  <c r="P33" i="6"/>
  <c r="P45" i="6" s="1"/>
  <c r="P47" i="6" s="1"/>
  <c r="P58" i="6" s="1"/>
  <c r="R33" i="6"/>
  <c r="R45" i="6" s="1"/>
  <c r="R47" i="6" s="1"/>
  <c r="R58" i="6" s="1"/>
  <c r="S33" i="6"/>
  <c r="S45" i="6" s="1"/>
  <c r="S47" i="6" s="1"/>
  <c r="S58" i="6" s="1"/>
  <c r="U33" i="6"/>
  <c r="U45" i="6" s="1"/>
  <c r="U47" i="6" s="1"/>
  <c r="U58" i="6" s="1"/>
  <c r="V33" i="6"/>
  <c r="V45" i="6" s="1"/>
  <c r="V47" i="6" s="1"/>
  <c r="V58" i="6" s="1"/>
  <c r="X33" i="6"/>
  <c r="X45" i="6" s="1"/>
  <c r="X47" i="6" s="1"/>
  <c r="X58" i="6" s="1"/>
  <c r="Y33" i="6"/>
  <c r="Y45" i="6" s="1"/>
  <c r="Y47" i="6" s="1"/>
  <c r="Y58" i="6" s="1"/>
  <c r="AA33" i="6"/>
  <c r="AA45" i="6" s="1"/>
  <c r="AA47" i="6" s="1"/>
  <c r="AA58" i="6" s="1"/>
  <c r="AB33" i="6"/>
  <c r="AB45" i="6" s="1"/>
  <c r="AB47" i="6" s="1"/>
  <c r="AB58" i="6" s="1"/>
  <c r="AD33" i="6"/>
  <c r="AD45" i="6" s="1"/>
  <c r="AD47" i="6" s="1"/>
  <c r="AD58" i="6" s="1"/>
  <c r="AE33" i="6"/>
  <c r="AE45" i="6" s="1"/>
  <c r="AE47" i="6" s="1"/>
  <c r="AE58" i="6" s="1"/>
  <c r="AG33" i="6"/>
  <c r="AG45" i="6" s="1"/>
  <c r="AG47" i="6" s="1"/>
  <c r="AG58" i="6" s="1"/>
  <c r="AH33" i="6"/>
  <c r="AH45" i="6" s="1"/>
  <c r="AH47" i="6" s="1"/>
  <c r="AH58" i="6" s="1"/>
  <c r="AJ33" i="6"/>
  <c r="AJ45" i="6" s="1"/>
  <c r="AJ47" i="6" s="1"/>
  <c r="AJ58" i="6" s="1"/>
  <c r="AK33" i="6"/>
  <c r="AK45" i="6" s="1"/>
  <c r="AK47" i="6" s="1"/>
  <c r="AK58" i="6" s="1"/>
  <c r="AM33" i="6"/>
  <c r="AM45" i="6" s="1"/>
  <c r="AM47" i="6" s="1"/>
  <c r="AM58" i="6" s="1"/>
  <c r="AN33" i="6"/>
  <c r="AN45" i="6" s="1"/>
  <c r="AN47" i="6" s="1"/>
  <c r="AN58" i="6" s="1"/>
  <c r="AP33" i="6"/>
  <c r="AP45" i="6" s="1"/>
  <c r="AP47" i="6" s="1"/>
  <c r="AP58" i="6" s="1"/>
  <c r="AQ33" i="6"/>
  <c r="AQ45" i="6" s="1"/>
  <c r="AQ47" i="6" s="1"/>
  <c r="AQ58" i="6" s="1"/>
  <c r="AS33" i="6"/>
  <c r="AS45" i="6" s="1"/>
  <c r="AS47" i="6" s="1"/>
  <c r="AS58" i="6" s="1"/>
  <c r="AT33" i="6"/>
  <c r="AT45" i="6" s="1"/>
  <c r="AT47" i="6" s="1"/>
  <c r="AT58" i="6" s="1"/>
  <c r="AV33" i="6"/>
  <c r="AV45" i="6" s="1"/>
  <c r="AV47" i="6" s="1"/>
  <c r="AV58" i="6" s="1"/>
  <c r="AW33" i="6"/>
  <c r="AW45" i="6" s="1"/>
  <c r="AW47" i="6" s="1"/>
  <c r="AW58" i="6" s="1"/>
  <c r="AY33" i="6"/>
  <c r="AY45" i="6" s="1"/>
  <c r="AY47" i="6" s="1"/>
  <c r="AY58" i="6" s="1"/>
  <c r="AZ33" i="6"/>
  <c r="AZ45" i="6" s="1"/>
  <c r="AZ47" i="6" s="1"/>
  <c r="AZ58" i="6" s="1"/>
  <c r="BB33" i="6"/>
  <c r="BB45" i="6" s="1"/>
  <c r="BB47" i="6" s="1"/>
  <c r="BB58" i="6" s="1"/>
  <c r="BC33" i="6"/>
  <c r="BC45" i="6" s="1"/>
  <c r="BC47" i="6" s="1"/>
  <c r="BC58" i="6" s="1"/>
  <c r="BE33" i="6"/>
  <c r="BE45" i="6" s="1"/>
  <c r="BE47" i="6" s="1"/>
  <c r="BE58" i="6" s="1"/>
  <c r="BF33" i="6"/>
  <c r="BF45" i="6" s="1"/>
  <c r="BF47" i="6" s="1"/>
  <c r="BF58" i="6" s="1"/>
  <c r="BH33" i="6"/>
  <c r="BH45" i="6" s="1"/>
  <c r="BH47" i="6" s="1"/>
  <c r="BH58" i="6" s="1"/>
  <c r="BI33" i="6"/>
  <c r="BI45" i="6" s="1"/>
  <c r="BI47" i="6" s="1"/>
  <c r="BI58" i="6" s="1"/>
  <c r="BK33" i="6"/>
  <c r="BK45" i="6" s="1"/>
  <c r="BK47" i="6" s="1"/>
  <c r="BK58" i="6" s="1"/>
  <c r="BL33" i="6"/>
  <c r="BL45" i="6" s="1"/>
  <c r="BL47" i="6" s="1"/>
  <c r="BL58" i="6" s="1"/>
  <c r="BN33" i="6"/>
  <c r="BN45" i="6" s="1"/>
  <c r="BN47" i="6" s="1"/>
  <c r="BN58" i="6" s="1"/>
  <c r="BO33" i="6"/>
  <c r="BO45" i="6" s="1"/>
  <c r="BO47" i="6" s="1"/>
  <c r="BO58" i="6" s="1"/>
  <c r="BQ33" i="6"/>
  <c r="BQ45" i="6" s="1"/>
  <c r="BQ47" i="6" s="1"/>
  <c r="BQ58" i="6" s="1"/>
  <c r="BR33" i="6"/>
  <c r="BR45" i="6" s="1"/>
  <c r="BR47" i="6" s="1"/>
  <c r="BR58" i="6" s="1"/>
  <c r="BT33" i="6"/>
  <c r="BT45" i="6" s="1"/>
  <c r="BT47" i="6" s="1"/>
  <c r="BT58" i="6" s="1"/>
  <c r="BU33" i="6"/>
  <c r="BU45" i="6" s="1"/>
  <c r="BU47" i="6" s="1"/>
  <c r="BU58" i="6" s="1"/>
  <c r="BW33" i="6"/>
  <c r="BW45" i="6" s="1"/>
  <c r="BW47" i="6" s="1"/>
  <c r="BW58" i="6" s="1"/>
  <c r="BX33" i="6"/>
  <c r="BX45" i="6" s="1"/>
  <c r="BX47" i="6" s="1"/>
  <c r="BX58" i="6" s="1"/>
  <c r="BZ33" i="6"/>
  <c r="BZ45" i="6" s="1"/>
  <c r="BZ47" i="6" s="1"/>
  <c r="BZ58" i="6" s="1"/>
  <c r="CA33" i="6"/>
  <c r="CA45" i="6" s="1"/>
  <c r="CA47" i="6" s="1"/>
  <c r="CA58" i="6" s="1"/>
  <c r="I33" i="6"/>
  <c r="I45" i="6" s="1"/>
  <c r="I47" i="6" s="1"/>
  <c r="J33" i="6"/>
  <c r="J45" i="6" s="1"/>
  <c r="J47" i="6" s="1"/>
  <c r="J58" i="6" s="1"/>
  <c r="D29" i="14" l="1"/>
  <c r="G115" i="5"/>
  <c r="G92" i="5"/>
  <c r="G138" i="5"/>
  <c r="I49" i="6"/>
  <c r="I58" i="6"/>
  <c r="H60" i="6"/>
  <c r="H71" i="6"/>
  <c r="H73" i="6" s="1"/>
  <c r="J49" i="6"/>
  <c r="B8" i="4"/>
  <c r="B9" i="4" s="1"/>
  <c r="B10" i="4" s="1"/>
  <c r="B11" i="4" s="1"/>
  <c r="B12" i="4" s="1"/>
  <c r="B13" i="4" s="1"/>
  <c r="B14" i="4" s="1"/>
  <c r="B16" i="4" s="1"/>
  <c r="B24" i="4" s="1"/>
  <c r="B25" i="4" l="1"/>
  <c r="B29" i="4" s="1"/>
  <c r="B31" i="4" s="1"/>
  <c r="B35" i="4" s="1"/>
  <c r="B39" i="4" s="1"/>
  <c r="B40" i="4" s="1"/>
  <c r="D30" i="14"/>
  <c r="G116" i="5"/>
  <c r="G139" i="5"/>
  <c r="G93" i="5"/>
  <c r="H50" i="6"/>
  <c r="DR26" i="6"/>
  <c r="DR35" i="6" s="1"/>
  <c r="DA26" i="6"/>
  <c r="CK26" i="6"/>
  <c r="CK35" i="6" s="1"/>
  <c r="DQ26" i="6"/>
  <c r="DQ35" i="6" s="1"/>
  <c r="DD26" i="6"/>
  <c r="DD35" i="6" s="1"/>
  <c r="CN26" i="6"/>
  <c r="CN35" i="6" s="1"/>
  <c r="DT26" i="6"/>
  <c r="DT35" i="6" s="1"/>
  <c r="DC26" i="6"/>
  <c r="DC35" i="6" s="1"/>
  <c r="CM26" i="6"/>
  <c r="CM35" i="6" s="1"/>
  <c r="DS26" i="6"/>
  <c r="DS35" i="6" s="1"/>
  <c r="DB26" i="6"/>
  <c r="DB35" i="6" s="1"/>
  <c r="CL26" i="6"/>
  <c r="CL35" i="6" s="1"/>
  <c r="DN26" i="6"/>
  <c r="DN35" i="6" s="1"/>
  <c r="CZ26" i="6"/>
  <c r="CZ35" i="6" s="1"/>
  <c r="CG26" i="6"/>
  <c r="CG35" i="6" s="1"/>
  <c r="CY26" i="6"/>
  <c r="CY35" i="6" s="1"/>
  <c r="CJ26" i="6"/>
  <c r="CJ35" i="6" s="1"/>
  <c r="DP26" i="6"/>
  <c r="DP35" i="6" s="1"/>
  <c r="CX26" i="6"/>
  <c r="CX35" i="6" s="1"/>
  <c r="CI26" i="6"/>
  <c r="CI35" i="6" s="1"/>
  <c r="DO26" i="6"/>
  <c r="DO35" i="6" s="1"/>
  <c r="CW26" i="6"/>
  <c r="CW35" i="6" s="1"/>
  <c r="CH26" i="6"/>
  <c r="CH35" i="6" s="1"/>
  <c r="DI26" i="6"/>
  <c r="DI35" i="6" s="1"/>
  <c r="CV26" i="6"/>
  <c r="CV35" i="6" s="1"/>
  <c r="CC26" i="6"/>
  <c r="DL26" i="6"/>
  <c r="DL35" i="6" s="1"/>
  <c r="CU26" i="6"/>
  <c r="CU35" i="6" s="1"/>
  <c r="CF26" i="6"/>
  <c r="CF35" i="6" s="1"/>
  <c r="DK26" i="6"/>
  <c r="DK35" i="6" s="1"/>
  <c r="CT26" i="6"/>
  <c r="CT35" i="6" s="1"/>
  <c r="CE26" i="6"/>
  <c r="CE35" i="6" s="1"/>
  <c r="DJ26" i="6"/>
  <c r="DJ35" i="6" s="1"/>
  <c r="CD26" i="6"/>
  <c r="CD35" i="6" s="1"/>
  <c r="DV26" i="6"/>
  <c r="DV35" i="6" s="1"/>
  <c r="CR26" i="6"/>
  <c r="CR35" i="6" s="1"/>
  <c r="DH26" i="6"/>
  <c r="DH35" i="6" s="1"/>
  <c r="DX26" i="6"/>
  <c r="DX35" i="6" s="1"/>
  <c r="CP26" i="6"/>
  <c r="CP35" i="6" s="1"/>
  <c r="DF26" i="6"/>
  <c r="DF35" i="6" s="1"/>
  <c r="DM26" i="6"/>
  <c r="CS26" i="6"/>
  <c r="CS35" i="6" s="1"/>
  <c r="DE26" i="6"/>
  <c r="DE35" i="6" s="1"/>
  <c r="DU26" i="6"/>
  <c r="DU35" i="6" s="1"/>
  <c r="CQ26" i="6"/>
  <c r="CQ35" i="6" s="1"/>
  <c r="DG26" i="6"/>
  <c r="DG35" i="6" s="1"/>
  <c r="DW26" i="6"/>
  <c r="DW35" i="6" s="1"/>
  <c r="CO26" i="6"/>
  <c r="I31" i="5"/>
  <c r="H34" i="6" s="1"/>
  <c r="H37" i="6" s="1"/>
  <c r="AF26" i="6"/>
  <c r="AF35" i="6" s="1"/>
  <c r="AO26" i="6"/>
  <c r="AO35" i="6" s="1"/>
  <c r="N26" i="6"/>
  <c r="N35" i="6" s="1"/>
  <c r="AG26" i="6"/>
  <c r="J26" i="6"/>
  <c r="J35" i="6" s="1"/>
  <c r="I26" i="6"/>
  <c r="AC26" i="6"/>
  <c r="AC35" i="6" s="1"/>
  <c r="BB26" i="6"/>
  <c r="BB35" i="6" s="1"/>
  <c r="BY26" i="6"/>
  <c r="BY35" i="6" s="1"/>
  <c r="AK26" i="6"/>
  <c r="AK35" i="6" s="1"/>
  <c r="BX26" i="6"/>
  <c r="BX35" i="6" s="1"/>
  <c r="BH26" i="6"/>
  <c r="BH35" i="6" s="1"/>
  <c r="AR26" i="6"/>
  <c r="AR35" i="6" s="1"/>
  <c r="AB26" i="6"/>
  <c r="AB35" i="6" s="1"/>
  <c r="L26" i="6"/>
  <c r="L35" i="6" s="1"/>
  <c r="BO26" i="6"/>
  <c r="BO35" i="6" s="1"/>
  <c r="AY26" i="6"/>
  <c r="AY35" i="6" s="1"/>
  <c r="AI26" i="6"/>
  <c r="AI35" i="6" s="1"/>
  <c r="S26" i="6"/>
  <c r="S35" i="6" s="1"/>
  <c r="BA26" i="6"/>
  <c r="BA35" i="6" s="1"/>
  <c r="BF26" i="6"/>
  <c r="BF35" i="6" s="1"/>
  <c r="Q26" i="6"/>
  <c r="Q35" i="6" s="1"/>
  <c r="BN26" i="6"/>
  <c r="BN35" i="6" s="1"/>
  <c r="BM26" i="6"/>
  <c r="BM35" i="6" s="1"/>
  <c r="BZ26" i="6"/>
  <c r="BZ35" i="6" s="1"/>
  <c r="AP26" i="6"/>
  <c r="AP35" i="6" s="1"/>
  <c r="BQ26" i="6"/>
  <c r="Y26" i="6"/>
  <c r="Y35" i="6" s="1"/>
  <c r="BT26" i="6"/>
  <c r="BT35" i="6" s="1"/>
  <c r="BD26" i="6"/>
  <c r="BD35" i="6" s="1"/>
  <c r="AN26" i="6"/>
  <c r="AN35" i="6" s="1"/>
  <c r="X26" i="6"/>
  <c r="X35" i="6" s="1"/>
  <c r="CA26" i="6"/>
  <c r="CA35" i="6" s="1"/>
  <c r="BK26" i="6"/>
  <c r="BK35" i="6" s="1"/>
  <c r="AU26" i="6"/>
  <c r="AU35" i="6" s="1"/>
  <c r="AE26" i="6"/>
  <c r="AE35" i="6" s="1"/>
  <c r="O26" i="6"/>
  <c r="O35" i="6" s="1"/>
  <c r="R26" i="6"/>
  <c r="R35" i="6" s="1"/>
  <c r="Z26" i="6"/>
  <c r="Z35" i="6" s="1"/>
  <c r="BU26" i="6"/>
  <c r="BU35" i="6" s="1"/>
  <c r="AL26" i="6"/>
  <c r="AL35" i="6" s="1"/>
  <c r="AT26" i="6"/>
  <c r="AT35" i="6" s="1"/>
  <c r="AS26" i="6"/>
  <c r="BR26" i="6"/>
  <c r="BR35" i="6" s="1"/>
  <c r="AD26" i="6"/>
  <c r="AD35" i="6" s="1"/>
  <c r="BI26" i="6"/>
  <c r="BI35" i="6" s="1"/>
  <c r="M26" i="6"/>
  <c r="M35" i="6" s="1"/>
  <c r="BP26" i="6"/>
  <c r="BP35" i="6" s="1"/>
  <c r="AZ26" i="6"/>
  <c r="AZ35" i="6" s="1"/>
  <c r="AJ26" i="6"/>
  <c r="AJ35" i="6" s="1"/>
  <c r="T26" i="6"/>
  <c r="T35" i="6" s="1"/>
  <c r="BW26" i="6"/>
  <c r="BW35" i="6" s="1"/>
  <c r="BG26" i="6"/>
  <c r="BG35" i="6" s="1"/>
  <c r="AQ26" i="6"/>
  <c r="AQ35" i="6" s="1"/>
  <c r="AA26" i="6"/>
  <c r="AA35" i="6" s="1"/>
  <c r="AH26" i="6"/>
  <c r="AH35" i="6" s="1"/>
  <c r="BV26" i="6"/>
  <c r="BV35" i="6" s="1"/>
  <c r="BE26" i="6"/>
  <c r="AX26" i="6"/>
  <c r="AX35" i="6" s="1"/>
  <c r="V26" i="6"/>
  <c r="V35" i="6" s="1"/>
  <c r="U26" i="6"/>
  <c r="BJ26" i="6"/>
  <c r="BJ35" i="6" s="1"/>
  <c r="K26" i="6"/>
  <c r="K35" i="6" s="1"/>
  <c r="AW26" i="6"/>
  <c r="AW35" i="6" s="1"/>
  <c r="CB26" i="6"/>
  <c r="CB35" i="6" s="1"/>
  <c r="BL26" i="6"/>
  <c r="BL35" i="6" s="1"/>
  <c r="AV26" i="6"/>
  <c r="AV35" i="6" s="1"/>
  <c r="P26" i="6"/>
  <c r="P35" i="6" s="1"/>
  <c r="BS26" i="6"/>
  <c r="BS35" i="6" s="1"/>
  <c r="BC26" i="6"/>
  <c r="BC35" i="6" s="1"/>
  <c r="AM26" i="6"/>
  <c r="AM35" i="6" s="1"/>
  <c r="W26" i="6"/>
  <c r="W35" i="6" s="1"/>
  <c r="H27" i="6"/>
  <c r="J7" i="6"/>
  <c r="K7" i="6" s="1"/>
  <c r="L7" i="6" s="1"/>
  <c r="M7" i="6" s="1"/>
  <c r="N7" i="6" s="1"/>
  <c r="O7" i="6" s="1"/>
  <c r="P7" i="6" s="1"/>
  <c r="Q7" i="6" s="1"/>
  <c r="R7" i="6" s="1"/>
  <c r="S7" i="6" s="1"/>
  <c r="T7" i="6" s="1"/>
  <c r="U7" i="6" s="1"/>
  <c r="V7" i="6" s="1"/>
  <c r="W7" i="6" s="1"/>
  <c r="X7" i="6" s="1"/>
  <c r="Y7" i="6" s="1"/>
  <c r="Z7" i="6" s="1"/>
  <c r="AA7" i="6" s="1"/>
  <c r="AB7" i="6" s="1"/>
  <c r="AC7" i="6" s="1"/>
  <c r="AD7" i="6" s="1"/>
  <c r="AE7" i="6" s="1"/>
  <c r="AF7" i="6" s="1"/>
  <c r="AG7" i="6" s="1"/>
  <c r="AH7" i="6" s="1"/>
  <c r="AI7" i="6" s="1"/>
  <c r="AJ7" i="6" s="1"/>
  <c r="AK7" i="6" s="1"/>
  <c r="AL7" i="6" s="1"/>
  <c r="AM7" i="6" s="1"/>
  <c r="AN7" i="6" s="1"/>
  <c r="AO7" i="6" s="1"/>
  <c r="AP7" i="6" s="1"/>
  <c r="AQ7" i="6" s="1"/>
  <c r="AR7" i="6" s="1"/>
  <c r="AS7" i="6" s="1"/>
  <c r="AT7" i="6" s="1"/>
  <c r="AU7" i="6" s="1"/>
  <c r="AV7" i="6" s="1"/>
  <c r="AW7" i="6" s="1"/>
  <c r="AX7" i="6" s="1"/>
  <c r="AY7" i="6" s="1"/>
  <c r="AZ7" i="6" s="1"/>
  <c r="BA7" i="6" s="1"/>
  <c r="BB7" i="6" s="1"/>
  <c r="BC7" i="6" s="1"/>
  <c r="BD7" i="6" s="1"/>
  <c r="BE7" i="6" s="1"/>
  <c r="BF7" i="6" s="1"/>
  <c r="BG7" i="6" s="1"/>
  <c r="BH7" i="6" s="1"/>
  <c r="BI7" i="6" s="1"/>
  <c r="BJ7" i="6" s="1"/>
  <c r="BK7" i="6" s="1"/>
  <c r="BL7" i="6" s="1"/>
  <c r="BM7" i="6" s="1"/>
  <c r="BN7" i="6" s="1"/>
  <c r="BO7" i="6" s="1"/>
  <c r="BP7" i="6" s="1"/>
  <c r="BQ7" i="6" s="1"/>
  <c r="BR7" i="6" s="1"/>
  <c r="BS7" i="6" s="1"/>
  <c r="BT7" i="6" s="1"/>
  <c r="BU7" i="6" s="1"/>
  <c r="BV7" i="6" s="1"/>
  <c r="BW7" i="6" s="1"/>
  <c r="BX7" i="6" s="1"/>
  <c r="BY7" i="6" s="1"/>
  <c r="BZ7" i="6" s="1"/>
  <c r="CA7" i="6" s="1"/>
  <c r="CB7" i="6" s="1"/>
  <c r="CC7" i="6" s="1"/>
  <c r="CD7" i="6" s="1"/>
  <c r="CE7" i="6" s="1"/>
  <c r="CF7" i="6" s="1"/>
  <c r="CG7" i="6" s="1"/>
  <c r="CH7" i="6" s="1"/>
  <c r="CI7" i="6" s="1"/>
  <c r="CJ7" i="6" s="1"/>
  <c r="CK7" i="6" s="1"/>
  <c r="CL7" i="6" s="1"/>
  <c r="CM7" i="6" s="1"/>
  <c r="CN7" i="6" s="1"/>
  <c r="CO7" i="6" s="1"/>
  <c r="CP7" i="6" s="1"/>
  <c r="CQ7" i="6" s="1"/>
  <c r="CR7" i="6" s="1"/>
  <c r="CS7" i="6" s="1"/>
  <c r="CT7" i="6" s="1"/>
  <c r="CU7" i="6" s="1"/>
  <c r="CV7" i="6" s="1"/>
  <c r="CW7" i="6" s="1"/>
  <c r="CX7" i="6" s="1"/>
  <c r="CY7" i="6" s="1"/>
  <c r="CZ7" i="6" s="1"/>
  <c r="DA7" i="6" s="1"/>
  <c r="DB7" i="6" s="1"/>
  <c r="DC7" i="6" s="1"/>
  <c r="DD7" i="6" s="1"/>
  <c r="DE7" i="6" s="1"/>
  <c r="DF7" i="6" s="1"/>
  <c r="DG7" i="6" s="1"/>
  <c r="DH7" i="6" s="1"/>
  <c r="DI7" i="6" s="1"/>
  <c r="DJ7" i="6" s="1"/>
  <c r="DK7" i="6" s="1"/>
  <c r="DL7" i="6" s="1"/>
  <c r="DM7" i="6" s="1"/>
  <c r="DN7" i="6" s="1"/>
  <c r="DO7" i="6" s="1"/>
  <c r="DP7" i="6" s="1"/>
  <c r="DQ7" i="6" s="1"/>
  <c r="DR7" i="6" s="1"/>
  <c r="DS7" i="6" s="1"/>
  <c r="DT7" i="6" s="1"/>
  <c r="DU7" i="6" s="1"/>
  <c r="DV7" i="6" s="1"/>
  <c r="DW7" i="6" s="1"/>
  <c r="DX7" i="6" s="1"/>
  <c r="G117" i="5" l="1"/>
  <c r="G94" i="5"/>
  <c r="G140" i="5"/>
  <c r="L11" i="5"/>
  <c r="K14" i="5"/>
  <c r="H40" i="6"/>
  <c r="H38" i="6"/>
  <c r="BE35" i="6"/>
  <c r="M80" i="6"/>
  <c r="I80" i="6"/>
  <c r="CO35" i="6"/>
  <c r="P80" i="6"/>
  <c r="U35" i="6"/>
  <c r="J80" i="6"/>
  <c r="AG35" i="6"/>
  <c r="K80" i="6"/>
  <c r="CC35" i="6"/>
  <c r="O80" i="6"/>
  <c r="DA35" i="6"/>
  <c r="Q80" i="6"/>
  <c r="AS35" i="6"/>
  <c r="L80" i="6"/>
  <c r="BQ35" i="6"/>
  <c r="N80" i="6"/>
  <c r="DM35" i="6"/>
  <c r="R80" i="6"/>
  <c r="I25" i="6"/>
  <c r="I27" i="6" s="1"/>
  <c r="H41" i="6"/>
  <c r="I35" i="6"/>
  <c r="H53" i="6"/>
  <c r="K16" i="5" l="1"/>
  <c r="H55" i="6"/>
  <c r="H66" i="6"/>
  <c r="H68" i="6" s="1"/>
  <c r="M11" i="5"/>
  <c r="L14" i="5"/>
  <c r="L16" i="5" s="1"/>
  <c r="J25" i="6"/>
  <c r="I29" i="6"/>
  <c r="N11" i="5" l="1"/>
  <c r="N14" i="5" s="1"/>
  <c r="N16" i="5" s="1"/>
  <c r="M14" i="5"/>
  <c r="I26" i="5" s="1"/>
  <c r="I36" i="6"/>
  <c r="I41" i="6"/>
  <c r="J27" i="6"/>
  <c r="K25" i="6" s="1"/>
  <c r="M16" i="5" l="1"/>
  <c r="I37" i="6"/>
  <c r="J29" i="6"/>
  <c r="K27" i="6"/>
  <c r="L25" i="6" s="1"/>
  <c r="I11" i="6" l="1"/>
  <c r="I53" i="6"/>
  <c r="J36" i="6"/>
  <c r="J37" i="6" s="1"/>
  <c r="J41" i="6"/>
  <c r="I40" i="6"/>
  <c r="K29" i="6"/>
  <c r="K36" i="6" s="1"/>
  <c r="L27" i="6"/>
  <c r="M25" i="6" s="1"/>
  <c r="J11" i="6" l="1"/>
  <c r="I13" i="6"/>
  <c r="I14" i="6"/>
  <c r="I18" i="6"/>
  <c r="J40" i="6"/>
  <c r="J53" i="6"/>
  <c r="K41" i="6"/>
  <c r="M27" i="6"/>
  <c r="N25" i="6" s="1"/>
  <c r="L29" i="6"/>
  <c r="L36" i="6" s="1"/>
  <c r="L37" i="6" s="1"/>
  <c r="I19" i="6" l="1"/>
  <c r="J14" i="6"/>
  <c r="J13" i="6"/>
  <c r="K11" i="6"/>
  <c r="J18" i="6"/>
  <c r="J19" i="6" s="1"/>
  <c r="L41" i="6"/>
  <c r="L53" i="6"/>
  <c r="N27" i="6"/>
  <c r="O25" i="6" s="1"/>
  <c r="M29" i="6"/>
  <c r="L11" i="6" l="1"/>
  <c r="K13" i="6"/>
  <c r="K14" i="6"/>
  <c r="M36" i="6"/>
  <c r="M37" i="6" s="1"/>
  <c r="M41" i="6"/>
  <c r="O27" i="6"/>
  <c r="P25" i="6" s="1"/>
  <c r="N29" i="6"/>
  <c r="N36" i="6" s="1"/>
  <c r="K16" i="6" l="1"/>
  <c r="K33" i="6" s="1"/>
  <c r="K45" i="6" s="1"/>
  <c r="K47" i="6" s="1"/>
  <c r="K58" i="6" s="1"/>
  <c r="L18" i="6"/>
  <c r="L13" i="6"/>
  <c r="M11" i="6"/>
  <c r="L14" i="6"/>
  <c r="M53" i="6"/>
  <c r="N41" i="6"/>
  <c r="P27" i="6"/>
  <c r="Q25" i="6" s="1"/>
  <c r="O29" i="6"/>
  <c r="O36" i="6" s="1"/>
  <c r="O37" i="6" s="1"/>
  <c r="K18" i="6" l="1"/>
  <c r="K19" i="6" s="1"/>
  <c r="K37" i="6"/>
  <c r="M40" i="6" s="1"/>
  <c r="M14" i="6"/>
  <c r="N11" i="6"/>
  <c r="M18" i="6"/>
  <c r="M13" i="6"/>
  <c r="K49" i="6"/>
  <c r="M49" i="6"/>
  <c r="L49" i="6"/>
  <c r="O53" i="6"/>
  <c r="O41" i="6"/>
  <c r="Q27" i="6"/>
  <c r="R25" i="6" s="1"/>
  <c r="P29" i="6"/>
  <c r="P36" i="6" s="1"/>
  <c r="P37" i="6" s="1"/>
  <c r="L40" i="6" l="1"/>
  <c r="M19" i="6"/>
  <c r="K40" i="6"/>
  <c r="L19" i="6"/>
  <c r="K53" i="6"/>
  <c r="N13" i="6"/>
  <c r="N16" i="6" s="1"/>
  <c r="N33" i="6" s="1"/>
  <c r="O11" i="6"/>
  <c r="N14" i="6"/>
  <c r="P53" i="6"/>
  <c r="P41" i="6"/>
  <c r="R27" i="6"/>
  <c r="S25" i="6" s="1"/>
  <c r="Q29" i="6"/>
  <c r="Q36" i="6" s="1"/>
  <c r="O13" i="6" l="1"/>
  <c r="P11" i="6"/>
  <c r="O18" i="6"/>
  <c r="O14" i="6"/>
  <c r="N45" i="6"/>
  <c r="N47" i="6" s="1"/>
  <c r="N58" i="6" s="1"/>
  <c r="N37" i="6"/>
  <c r="N18" i="6"/>
  <c r="Q41" i="6"/>
  <c r="S27" i="6"/>
  <c r="T25" i="6" s="1"/>
  <c r="R29" i="6"/>
  <c r="R36" i="6" s="1"/>
  <c r="R37" i="6" s="1"/>
  <c r="N19" i="6" l="1"/>
  <c r="O19" i="6"/>
  <c r="N53" i="6"/>
  <c r="O40" i="6"/>
  <c r="P40" i="6"/>
  <c r="N40" i="6"/>
  <c r="P13" i="6"/>
  <c r="P14" i="6"/>
  <c r="Q11" i="6"/>
  <c r="P18" i="6"/>
  <c r="P49" i="6"/>
  <c r="O49" i="6"/>
  <c r="N49" i="6"/>
  <c r="R53" i="6"/>
  <c r="R41" i="6"/>
  <c r="T27" i="6"/>
  <c r="U25" i="6" s="1"/>
  <c r="S29" i="6"/>
  <c r="S36" i="6" s="1"/>
  <c r="S37" i="6" s="1"/>
  <c r="Q13" i="6" l="1"/>
  <c r="Q16" i="6" s="1"/>
  <c r="Q33" i="6" s="1"/>
  <c r="Q14" i="6"/>
  <c r="R11" i="6"/>
  <c r="P19" i="6"/>
  <c r="S53" i="6"/>
  <c r="S41" i="6"/>
  <c r="U27" i="6"/>
  <c r="V25" i="6" s="1"/>
  <c r="T29" i="6"/>
  <c r="Q45" i="6" l="1"/>
  <c r="Q47" i="6" s="1"/>
  <c r="Q58" i="6" s="1"/>
  <c r="Q37" i="6"/>
  <c r="R18" i="6"/>
  <c r="R13" i="6"/>
  <c r="R14" i="6"/>
  <c r="S11" i="6"/>
  <c r="Q18" i="6"/>
  <c r="T36" i="6"/>
  <c r="I79" i="6"/>
  <c r="T41" i="6"/>
  <c r="V27" i="6"/>
  <c r="W25" i="6" s="1"/>
  <c r="U29" i="6"/>
  <c r="R19" i="6" l="1"/>
  <c r="Q19" i="6"/>
  <c r="T11" i="6"/>
  <c r="S18" i="6"/>
  <c r="S19" i="6" s="1"/>
  <c r="S13" i="6"/>
  <c r="S14" i="6"/>
  <c r="Q53" i="6"/>
  <c r="Q40" i="6"/>
  <c r="S40" i="6"/>
  <c r="R40" i="6"/>
  <c r="Q49" i="6"/>
  <c r="R49" i="6"/>
  <c r="S49" i="6"/>
  <c r="U36" i="6"/>
  <c r="U37" i="6" s="1"/>
  <c r="U41" i="6"/>
  <c r="W27" i="6"/>
  <c r="X25" i="6" s="1"/>
  <c r="V29" i="6"/>
  <c r="V36" i="6" s="1"/>
  <c r="V37" i="6" s="1"/>
  <c r="I77" i="6" l="1"/>
  <c r="T14" i="6"/>
  <c r="I44" i="5" s="1"/>
  <c r="T13" i="6"/>
  <c r="I78" i="6" s="1"/>
  <c r="U11" i="6"/>
  <c r="U53" i="6"/>
  <c r="V53" i="6"/>
  <c r="V41" i="6"/>
  <c r="X27" i="6"/>
  <c r="Y25" i="6" s="1"/>
  <c r="W29" i="6"/>
  <c r="W36" i="6" s="1"/>
  <c r="I81" i="6" l="1"/>
  <c r="I82" i="6"/>
  <c r="U13" i="6"/>
  <c r="V11" i="6"/>
  <c r="U18" i="6"/>
  <c r="U14" i="6"/>
  <c r="T16" i="6"/>
  <c r="W41" i="6"/>
  <c r="Y27" i="6"/>
  <c r="Z25" i="6" s="1"/>
  <c r="X29" i="6"/>
  <c r="X36" i="6" s="1"/>
  <c r="X37" i="6" s="1"/>
  <c r="W11" i="6" l="1"/>
  <c r="V18" i="6"/>
  <c r="V13" i="6"/>
  <c r="V14" i="6"/>
  <c r="T18" i="6"/>
  <c r="T33" i="6"/>
  <c r="X53" i="6"/>
  <c r="X41" i="6"/>
  <c r="Z27" i="6"/>
  <c r="AA25" i="6" s="1"/>
  <c r="Y29" i="6"/>
  <c r="V19" i="6" l="1"/>
  <c r="T45" i="6"/>
  <c r="T47" i="6" s="1"/>
  <c r="T58" i="6" s="1"/>
  <c r="T37" i="6"/>
  <c r="U19" i="6"/>
  <c r="T19" i="6"/>
  <c r="X11" i="6"/>
  <c r="W13" i="6"/>
  <c r="W16" i="6" s="1"/>
  <c r="W33" i="6" s="1"/>
  <c r="W14" i="6"/>
  <c r="Y36" i="6"/>
  <c r="Y37" i="6" s="1"/>
  <c r="Y41" i="6"/>
  <c r="AA27" i="6"/>
  <c r="AB25" i="6" s="1"/>
  <c r="Z29" i="6"/>
  <c r="Z36" i="6" s="1"/>
  <c r="I71" i="6" l="1"/>
  <c r="W45" i="6"/>
  <c r="W47" i="6" s="1"/>
  <c r="Y49" i="6" s="1"/>
  <c r="W37" i="6"/>
  <c r="T53" i="6"/>
  <c r="U40" i="6"/>
  <c r="V40" i="6"/>
  <c r="T40" i="6"/>
  <c r="X13" i="6"/>
  <c r="Y11" i="6"/>
  <c r="X14" i="6"/>
  <c r="X18" i="6"/>
  <c r="V49" i="6"/>
  <c r="U49" i="6"/>
  <c r="T49" i="6"/>
  <c r="W18" i="6"/>
  <c r="Y53" i="6"/>
  <c r="Z41" i="6"/>
  <c r="AB27" i="6"/>
  <c r="AC25" i="6" s="1"/>
  <c r="AA29" i="6"/>
  <c r="AA36" i="6" s="1"/>
  <c r="AA37" i="6" s="1"/>
  <c r="I66" i="6" l="1"/>
  <c r="Y40" i="6"/>
  <c r="W49" i="6"/>
  <c r="W58" i="6"/>
  <c r="X49" i="6"/>
  <c r="W19" i="6"/>
  <c r="X19" i="6"/>
  <c r="Z11" i="6"/>
  <c r="Y18" i="6"/>
  <c r="Y19" i="6" s="1"/>
  <c r="Y14" i="6"/>
  <c r="Y13" i="6"/>
  <c r="X40" i="6"/>
  <c r="W53" i="6"/>
  <c r="W40" i="6"/>
  <c r="AA53" i="6"/>
  <c r="AA41" i="6"/>
  <c r="AC27" i="6"/>
  <c r="AD25" i="6" s="1"/>
  <c r="AB29" i="6"/>
  <c r="AB36" i="6" s="1"/>
  <c r="AB37" i="6" s="1"/>
  <c r="AA11" i="6" l="1"/>
  <c r="Z14" i="6"/>
  <c r="Z13" i="6"/>
  <c r="Z16" i="6" s="1"/>
  <c r="Z33" i="6" s="1"/>
  <c r="AB53" i="6"/>
  <c r="AB41" i="6"/>
  <c r="AD27" i="6"/>
  <c r="AE25" i="6" s="1"/>
  <c r="AC29" i="6"/>
  <c r="AC36" i="6" s="1"/>
  <c r="Z45" i="6" l="1"/>
  <c r="Z47" i="6" s="1"/>
  <c r="Z58" i="6" s="1"/>
  <c r="Z37" i="6"/>
  <c r="AA18" i="6"/>
  <c r="AA13" i="6"/>
  <c r="AB11" i="6"/>
  <c r="AA14" i="6"/>
  <c r="Z18" i="6"/>
  <c r="AC41" i="6"/>
  <c r="AE27" i="6"/>
  <c r="AF25" i="6" s="1"/>
  <c r="AD29" i="6"/>
  <c r="AD36" i="6" s="1"/>
  <c r="AD37" i="6" s="1"/>
  <c r="Z19" i="6" l="1"/>
  <c r="AA19" i="6"/>
  <c r="Z53" i="6"/>
  <c r="AB40" i="6"/>
  <c r="AA40" i="6"/>
  <c r="Z40" i="6"/>
  <c r="AC11" i="6"/>
  <c r="AB18" i="6"/>
  <c r="AB19" i="6" s="1"/>
  <c r="AB13" i="6"/>
  <c r="AB14" i="6"/>
  <c r="AB49" i="6"/>
  <c r="Z49" i="6"/>
  <c r="AA49" i="6"/>
  <c r="AD53" i="6"/>
  <c r="AD41" i="6"/>
  <c r="AF27" i="6"/>
  <c r="AG25" i="6" s="1"/>
  <c r="AE29" i="6"/>
  <c r="AE36" i="6" s="1"/>
  <c r="AE37" i="6" s="1"/>
  <c r="AD11" i="6" l="1"/>
  <c r="AC14" i="6"/>
  <c r="AC13" i="6"/>
  <c r="AC16" i="6" s="1"/>
  <c r="AC33" i="6" s="1"/>
  <c r="AE53" i="6"/>
  <c r="AE41" i="6"/>
  <c r="AG27" i="6"/>
  <c r="AH25" i="6" s="1"/>
  <c r="AF29" i="6"/>
  <c r="AC18" i="6" l="1"/>
  <c r="AC19" i="6" s="1"/>
  <c r="AC45" i="6"/>
  <c r="AC47" i="6" s="1"/>
  <c r="AC58" i="6" s="1"/>
  <c r="AC37" i="6"/>
  <c r="AD18" i="6"/>
  <c r="AD13" i="6"/>
  <c r="AD14" i="6"/>
  <c r="AE11" i="6"/>
  <c r="AF36" i="6"/>
  <c r="J79" i="6"/>
  <c r="AF41" i="6"/>
  <c r="AH27" i="6"/>
  <c r="AI25" i="6" s="1"/>
  <c r="AG29" i="6"/>
  <c r="AD19" i="6" l="1"/>
  <c r="AD40" i="6"/>
  <c r="AC40" i="6"/>
  <c r="AC53" i="6"/>
  <c r="AE40" i="6"/>
  <c r="AE49" i="6"/>
  <c r="AD49" i="6"/>
  <c r="AC49" i="6"/>
  <c r="AF11" i="6"/>
  <c r="AE18" i="6"/>
  <c r="AE19" i="6" s="1"/>
  <c r="AE14" i="6"/>
  <c r="AE13" i="6"/>
  <c r="AG36" i="6"/>
  <c r="AG37" i="6" s="1"/>
  <c r="AG41" i="6"/>
  <c r="AI27" i="6"/>
  <c r="AJ25" i="6" s="1"/>
  <c r="AH29" i="6"/>
  <c r="AH36" i="6" s="1"/>
  <c r="AH37" i="6" s="1"/>
  <c r="J77" i="6" l="1"/>
  <c r="AG11" i="6"/>
  <c r="AF13" i="6"/>
  <c r="AF16" i="6" s="1"/>
  <c r="AF14" i="6"/>
  <c r="AH53" i="6"/>
  <c r="AG53" i="6"/>
  <c r="AH41" i="6"/>
  <c r="AJ27" i="6"/>
  <c r="AK25" i="6" s="1"/>
  <c r="AI29" i="6"/>
  <c r="AI36" i="6" s="1"/>
  <c r="J78" i="6" l="1"/>
  <c r="J81" i="6" s="1"/>
  <c r="AF18" i="6"/>
  <c r="AF33" i="6"/>
  <c r="AG13" i="6"/>
  <c r="AG14" i="6"/>
  <c r="AG18" i="6"/>
  <c r="AH11" i="6"/>
  <c r="AI41" i="6"/>
  <c r="AK27" i="6"/>
  <c r="AL25" i="6" s="1"/>
  <c r="AJ29" i="6"/>
  <c r="J82" i="6" l="1"/>
  <c r="AI11" i="6"/>
  <c r="AH18" i="6"/>
  <c r="AH19" i="6" s="1"/>
  <c r="AH13" i="6"/>
  <c r="AH14" i="6"/>
  <c r="AF45" i="6"/>
  <c r="AF47" i="6" s="1"/>
  <c r="AF58" i="6" s="1"/>
  <c r="AF37" i="6"/>
  <c r="AF19" i="6"/>
  <c r="AG19" i="6"/>
  <c r="AJ36" i="6"/>
  <c r="AJ37" i="6" s="1"/>
  <c r="AJ41" i="6"/>
  <c r="AL27" i="6"/>
  <c r="AM25" i="6" s="1"/>
  <c r="AK29" i="6"/>
  <c r="AK36" i="6" s="1"/>
  <c r="AK37" i="6" s="1"/>
  <c r="J71" i="6" l="1"/>
  <c r="AH40" i="6"/>
  <c r="AG40" i="6"/>
  <c r="AF53" i="6"/>
  <c r="AF40" i="6"/>
  <c r="AH49" i="6"/>
  <c r="AG49" i="6"/>
  <c r="AF49" i="6"/>
  <c r="AJ11" i="6"/>
  <c r="AI13" i="6"/>
  <c r="AI16" i="6" s="1"/>
  <c r="AI14" i="6"/>
  <c r="AK53" i="6"/>
  <c r="AJ53" i="6"/>
  <c r="AK41" i="6"/>
  <c r="AM27" i="6"/>
  <c r="AN25" i="6" s="1"/>
  <c r="AL29" i="6"/>
  <c r="AL36" i="6" s="1"/>
  <c r="J66" i="6" l="1"/>
  <c r="AI33" i="6"/>
  <c r="AI18" i="6"/>
  <c r="AJ13" i="6"/>
  <c r="AK11" i="6"/>
  <c r="AJ14" i="6"/>
  <c r="AJ18" i="6"/>
  <c r="AL41" i="6"/>
  <c r="AN27" i="6"/>
  <c r="AO25" i="6" s="1"/>
  <c r="AM29" i="6"/>
  <c r="AM36" i="6" s="1"/>
  <c r="AM37" i="6" s="1"/>
  <c r="AK13" i="6" l="1"/>
  <c r="AL11" i="6"/>
  <c r="AK14" i="6"/>
  <c r="AK18" i="6"/>
  <c r="AK19" i="6" s="1"/>
  <c r="AI19" i="6"/>
  <c r="AJ19" i="6"/>
  <c r="AI45" i="6"/>
  <c r="AI47" i="6" s="1"/>
  <c r="AI58" i="6" s="1"/>
  <c r="AI37" i="6"/>
  <c r="AM53" i="6"/>
  <c r="AM41" i="6"/>
  <c r="AO27" i="6"/>
  <c r="AP25" i="6" s="1"/>
  <c r="AN29" i="6"/>
  <c r="AN36" i="6" s="1"/>
  <c r="AN37" i="6" s="1"/>
  <c r="AI49" i="6" l="1"/>
  <c r="AK49" i="6"/>
  <c r="AJ49" i="6"/>
  <c r="AL14" i="6"/>
  <c r="AL13" i="6"/>
  <c r="AL16" i="6" s="1"/>
  <c r="AL33" i="6" s="1"/>
  <c r="AM11" i="6"/>
  <c r="AI53" i="6"/>
  <c r="AJ40" i="6"/>
  <c r="AK40" i="6"/>
  <c r="AI40" i="6"/>
  <c r="AN53" i="6"/>
  <c r="AN41" i="6"/>
  <c r="AP27" i="6"/>
  <c r="AQ25" i="6" s="1"/>
  <c r="AO29" i="6"/>
  <c r="AO36" i="6" s="1"/>
  <c r="AL18" i="6" l="1"/>
  <c r="AL19" i="6" s="1"/>
  <c r="AM13" i="6"/>
  <c r="AN11" i="6"/>
  <c r="AM18" i="6"/>
  <c r="AM14" i="6"/>
  <c r="AL45" i="6"/>
  <c r="AL47" i="6" s="1"/>
  <c r="AL58" i="6" s="1"/>
  <c r="AL37" i="6"/>
  <c r="AO41" i="6"/>
  <c r="AQ27" i="6"/>
  <c r="AR25" i="6" s="1"/>
  <c r="AP29" i="6"/>
  <c r="AP36" i="6" s="1"/>
  <c r="AP37" i="6" s="1"/>
  <c r="AM19" i="6" l="1"/>
  <c r="AL40" i="6"/>
  <c r="AN40" i="6"/>
  <c r="AM40" i="6"/>
  <c r="AL53" i="6"/>
  <c r="AN18" i="6"/>
  <c r="AN19" i="6" s="1"/>
  <c r="AN13" i="6"/>
  <c r="AN14" i="6"/>
  <c r="AO11" i="6"/>
  <c r="AM49" i="6"/>
  <c r="AN49" i="6"/>
  <c r="AL49" i="6"/>
  <c r="AP53" i="6"/>
  <c r="AP41" i="6"/>
  <c r="AR27" i="6"/>
  <c r="AS25" i="6" s="1"/>
  <c r="AQ29" i="6"/>
  <c r="AQ36" i="6" s="1"/>
  <c r="AQ37" i="6" s="1"/>
  <c r="AO13" i="6" l="1"/>
  <c r="AO16" i="6" s="1"/>
  <c r="AO33" i="6" s="1"/>
  <c r="AP11" i="6"/>
  <c r="AO14" i="6"/>
  <c r="AQ53" i="6"/>
  <c r="AQ41" i="6"/>
  <c r="AS27" i="6"/>
  <c r="AT25" i="6" s="1"/>
  <c r="AR29" i="6"/>
  <c r="AQ11" i="6" l="1"/>
  <c r="AP13" i="6"/>
  <c r="AP14" i="6"/>
  <c r="AP18" i="6"/>
  <c r="AO45" i="6"/>
  <c r="AO47" i="6" s="1"/>
  <c r="AO58" i="6" s="1"/>
  <c r="AO37" i="6"/>
  <c r="AO18" i="6"/>
  <c r="AR36" i="6"/>
  <c r="K79" i="6"/>
  <c r="AR41" i="6"/>
  <c r="AT27" i="6"/>
  <c r="AU25" i="6" s="1"/>
  <c r="AS29" i="6"/>
  <c r="AO19" i="6" l="1"/>
  <c r="AP19" i="6"/>
  <c r="AO53" i="6"/>
  <c r="AQ40" i="6"/>
  <c r="AP40" i="6"/>
  <c r="AO40" i="6"/>
  <c r="AO49" i="6"/>
  <c r="AQ49" i="6"/>
  <c r="AP49" i="6"/>
  <c r="AQ14" i="6"/>
  <c r="AQ13" i="6"/>
  <c r="AR11" i="6"/>
  <c r="AQ18" i="6"/>
  <c r="AQ19" i="6" s="1"/>
  <c r="AS36" i="6"/>
  <c r="AS37" i="6" s="1"/>
  <c r="AS41" i="6"/>
  <c r="AU27" i="6"/>
  <c r="AV25" i="6" s="1"/>
  <c r="AT29" i="6"/>
  <c r="AT36" i="6" s="1"/>
  <c r="AT37" i="6" s="1"/>
  <c r="K77" i="6" l="1"/>
  <c r="AS11" i="6"/>
  <c r="AR13" i="6"/>
  <c r="K78" i="6" s="1"/>
  <c r="AR14" i="6"/>
  <c r="AT53" i="6"/>
  <c r="AS53" i="6"/>
  <c r="AT41" i="6"/>
  <c r="AV27" i="6"/>
  <c r="AW25" i="6" s="1"/>
  <c r="AU29" i="6"/>
  <c r="AU36" i="6" s="1"/>
  <c r="AR16" i="6" l="1"/>
  <c r="AR33" i="6" s="1"/>
  <c r="AR45" i="6" s="1"/>
  <c r="AR47" i="6" s="1"/>
  <c r="AR58" i="6" s="1"/>
  <c r="K81" i="6"/>
  <c r="K82" i="6"/>
  <c r="AS13" i="6"/>
  <c r="AT11" i="6"/>
  <c r="AS18" i="6"/>
  <c r="AS14" i="6"/>
  <c r="AU41" i="6"/>
  <c r="AW27" i="6"/>
  <c r="AX25" i="6" s="1"/>
  <c r="AV29" i="6"/>
  <c r="AV36" i="6" s="1"/>
  <c r="AV37" i="6" s="1"/>
  <c r="K71" i="6" l="1"/>
  <c r="AR18" i="6"/>
  <c r="AR19" i="6" s="1"/>
  <c r="AR37" i="6"/>
  <c r="AT18" i="6"/>
  <c r="AT13" i="6"/>
  <c r="AU11" i="6"/>
  <c r="AT14" i="6"/>
  <c r="AT49" i="6"/>
  <c r="AS49" i="6"/>
  <c r="AR49" i="6"/>
  <c r="AV53" i="6"/>
  <c r="AV41" i="6"/>
  <c r="AX27" i="6"/>
  <c r="AY25" i="6" s="1"/>
  <c r="AW29" i="6"/>
  <c r="AW36" i="6" s="1"/>
  <c r="AW37" i="6" s="1"/>
  <c r="AT40" i="6" l="1"/>
  <c r="AS19" i="6"/>
  <c r="AT19" i="6"/>
  <c r="AR40" i="6"/>
  <c r="AS40" i="6"/>
  <c r="AR53" i="6"/>
  <c r="K66" i="6" s="1"/>
  <c r="AV11" i="6"/>
  <c r="AU13" i="6"/>
  <c r="AU16" i="6" s="1"/>
  <c r="AU33" i="6" s="1"/>
  <c r="AU14" i="6"/>
  <c r="AW53" i="6"/>
  <c r="AW41" i="6"/>
  <c r="AY27" i="6"/>
  <c r="AZ25" i="6" s="1"/>
  <c r="AX29" i="6"/>
  <c r="AX36" i="6" s="1"/>
  <c r="AU18" i="6" l="1"/>
  <c r="AU19" i="6" s="1"/>
  <c r="AU45" i="6"/>
  <c r="AU47" i="6" s="1"/>
  <c r="AU58" i="6" s="1"/>
  <c r="AU37" i="6"/>
  <c r="AV14" i="6"/>
  <c r="AW11" i="6"/>
  <c r="AV13" i="6"/>
  <c r="AV18" i="6"/>
  <c r="AX41" i="6"/>
  <c r="AZ27" i="6"/>
  <c r="BA25" i="6" s="1"/>
  <c r="AY29" i="6"/>
  <c r="AY36" i="6" s="1"/>
  <c r="AY37" i="6" s="1"/>
  <c r="AV19" i="6" l="1"/>
  <c r="AV40" i="6"/>
  <c r="AU40" i="6"/>
  <c r="AU53" i="6"/>
  <c r="AW40" i="6"/>
  <c r="AU49" i="6"/>
  <c r="AW49" i="6"/>
  <c r="AV49" i="6"/>
  <c r="AW18" i="6"/>
  <c r="AW19" i="6" s="1"/>
  <c r="AW13" i="6"/>
  <c r="AW14" i="6"/>
  <c r="AX11" i="6"/>
  <c r="AY53" i="6"/>
  <c r="AY41" i="6"/>
  <c r="BA27" i="6"/>
  <c r="BB25" i="6" s="1"/>
  <c r="AZ29" i="6"/>
  <c r="AZ36" i="6" s="1"/>
  <c r="AZ37" i="6" s="1"/>
  <c r="AY11" i="6" l="1"/>
  <c r="AX14" i="6"/>
  <c r="AX13" i="6"/>
  <c r="AX16" i="6" s="1"/>
  <c r="AX33" i="6" s="1"/>
  <c r="AZ53" i="6"/>
  <c r="AZ41" i="6"/>
  <c r="BB27" i="6"/>
  <c r="BC25" i="6" s="1"/>
  <c r="BA29" i="6"/>
  <c r="BA36" i="6" s="1"/>
  <c r="AX18" i="6" l="1"/>
  <c r="AX19" i="6" s="1"/>
  <c r="AX45" i="6"/>
  <c r="AX47" i="6" s="1"/>
  <c r="AX58" i="6" s="1"/>
  <c r="AX37" i="6"/>
  <c r="AZ11" i="6"/>
  <c r="AY18" i="6"/>
  <c r="AY14" i="6"/>
  <c r="AY13" i="6"/>
  <c r="BA41" i="6"/>
  <c r="BC27" i="6"/>
  <c r="BD25" i="6" s="1"/>
  <c r="BB29" i="6"/>
  <c r="BB36" i="6" s="1"/>
  <c r="BB37" i="6" s="1"/>
  <c r="AY19" i="6" l="1"/>
  <c r="AX53" i="6"/>
  <c r="AX40" i="6"/>
  <c r="AZ40" i="6"/>
  <c r="AY40" i="6"/>
  <c r="AZ49" i="6"/>
  <c r="AY49" i="6"/>
  <c r="AX49" i="6"/>
  <c r="AZ13" i="6"/>
  <c r="AZ18" i="6"/>
  <c r="AZ19" i="6" s="1"/>
  <c r="AZ14" i="6"/>
  <c r="BA11" i="6"/>
  <c r="BB53" i="6"/>
  <c r="BB41" i="6"/>
  <c r="BD27" i="6"/>
  <c r="BE25" i="6" s="1"/>
  <c r="BC29" i="6"/>
  <c r="BC36" i="6" s="1"/>
  <c r="BC37" i="6" s="1"/>
  <c r="BB11" i="6" l="1"/>
  <c r="BA13" i="6"/>
  <c r="BA16" i="6" s="1"/>
  <c r="BA33" i="6" s="1"/>
  <c r="BA14" i="6"/>
  <c r="BC53" i="6"/>
  <c r="BC41" i="6"/>
  <c r="BE27" i="6"/>
  <c r="BF25" i="6" s="1"/>
  <c r="BD29" i="6"/>
  <c r="BA18" i="6" l="1"/>
  <c r="BA19" i="6" s="1"/>
  <c r="BA45" i="6"/>
  <c r="BA47" i="6" s="1"/>
  <c r="BA58" i="6" s="1"/>
  <c r="BA37" i="6"/>
  <c r="BC11" i="6"/>
  <c r="BB18" i="6"/>
  <c r="BB13" i="6"/>
  <c r="BB14" i="6"/>
  <c r="BD36" i="6"/>
  <c r="L79" i="6"/>
  <c r="BD41" i="6"/>
  <c r="BF27" i="6"/>
  <c r="BG25" i="6" s="1"/>
  <c r="BE29" i="6"/>
  <c r="BB19" i="6" l="1"/>
  <c r="BC14" i="6"/>
  <c r="BC13" i="6"/>
  <c r="BD11" i="6"/>
  <c r="BC18" i="6"/>
  <c r="BC19" i="6" s="1"/>
  <c r="BC40" i="6"/>
  <c r="BA53" i="6"/>
  <c r="BA40" i="6"/>
  <c r="BB40" i="6"/>
  <c r="BB49" i="6"/>
  <c r="BC49" i="6"/>
  <c r="BA49" i="6"/>
  <c r="L81" i="6"/>
  <c r="L82" i="6"/>
  <c r="BE36" i="6"/>
  <c r="BE37" i="6" s="1"/>
  <c r="BE41" i="6"/>
  <c r="BG27" i="6"/>
  <c r="BH25" i="6" s="1"/>
  <c r="BF29" i="6"/>
  <c r="BF36" i="6" s="1"/>
  <c r="BF37" i="6" s="1"/>
  <c r="L77" i="6" l="1"/>
  <c r="BE11" i="6"/>
  <c r="BD13" i="6"/>
  <c r="L78" i="6" s="1"/>
  <c r="BD14" i="6"/>
  <c r="BE53" i="6"/>
  <c r="BF53" i="6"/>
  <c r="BF41" i="6"/>
  <c r="BH27" i="6"/>
  <c r="BI25" i="6" s="1"/>
  <c r="BG29" i="6"/>
  <c r="BG36" i="6" s="1"/>
  <c r="BD16" i="6" l="1"/>
  <c r="BD18" i="6" s="1"/>
  <c r="BE13" i="6"/>
  <c r="BF11" i="6"/>
  <c r="BE18" i="6"/>
  <c r="BE14" i="6"/>
  <c r="BG41" i="6"/>
  <c r="BI27" i="6"/>
  <c r="BJ25" i="6" s="1"/>
  <c r="BH29" i="6"/>
  <c r="BH36" i="6" s="1"/>
  <c r="BH37" i="6" s="1"/>
  <c r="BD33" i="6" l="1"/>
  <c r="BD37" i="6" s="1"/>
  <c r="BF18" i="6"/>
  <c r="BF19" i="6" s="1"/>
  <c r="BF13" i="6"/>
  <c r="BF14" i="6"/>
  <c r="BG11" i="6"/>
  <c r="BD19" i="6"/>
  <c r="BE19" i="6"/>
  <c r="I41" i="5"/>
  <c r="BH53" i="6"/>
  <c r="BH41" i="6"/>
  <c r="BJ27" i="6"/>
  <c r="BK25" i="6" s="1"/>
  <c r="BI29" i="6"/>
  <c r="BI36" i="6" s="1"/>
  <c r="BI37" i="6" s="1"/>
  <c r="BD45" i="6" l="1"/>
  <c r="BD47" i="6" s="1"/>
  <c r="BD40" i="6"/>
  <c r="BE40" i="6"/>
  <c r="BD53" i="6"/>
  <c r="BF40" i="6"/>
  <c r="BH11" i="6"/>
  <c r="BG14" i="6"/>
  <c r="BG13" i="6"/>
  <c r="BG16" i="6" s="1"/>
  <c r="BI53" i="6"/>
  <c r="BI41" i="6"/>
  <c r="BK27" i="6"/>
  <c r="BL25" i="6" s="1"/>
  <c r="BJ29" i="6"/>
  <c r="BJ36" i="6" s="1"/>
  <c r="L66" i="6" l="1"/>
  <c r="BE49" i="6"/>
  <c r="BD58" i="6"/>
  <c r="BF49" i="6"/>
  <c r="BD49" i="6"/>
  <c r="BG33" i="6"/>
  <c r="BG18" i="6"/>
  <c r="BH18" i="6"/>
  <c r="BH14" i="6"/>
  <c r="BH13" i="6"/>
  <c r="BI11" i="6"/>
  <c r="BJ41" i="6"/>
  <c r="BL27" i="6"/>
  <c r="BM25" i="6" s="1"/>
  <c r="BK29" i="6"/>
  <c r="BK36" i="6" s="1"/>
  <c r="BK37" i="6" s="1"/>
  <c r="L71" i="6" l="1"/>
  <c r="BI13" i="6"/>
  <c r="BI18" i="6"/>
  <c r="BI19" i="6" s="1"/>
  <c r="BI14" i="6"/>
  <c r="BJ11" i="6"/>
  <c r="BG19" i="6"/>
  <c r="BH19" i="6"/>
  <c r="BG45" i="6"/>
  <c r="BG47" i="6" s="1"/>
  <c r="BG58" i="6" s="1"/>
  <c r="BG37" i="6"/>
  <c r="BK53" i="6"/>
  <c r="BK41" i="6"/>
  <c r="BM27" i="6"/>
  <c r="BN25" i="6" s="1"/>
  <c r="BL29" i="6"/>
  <c r="BL36" i="6" s="1"/>
  <c r="BL37" i="6" s="1"/>
  <c r="BG49" i="6" l="1"/>
  <c r="BI49" i="6"/>
  <c r="BH49" i="6"/>
  <c r="BJ14" i="6"/>
  <c r="BK11" i="6"/>
  <c r="BJ13" i="6"/>
  <c r="BJ16" i="6" s="1"/>
  <c r="BJ33" i="6" s="1"/>
  <c r="BH40" i="6"/>
  <c r="BG53" i="6"/>
  <c r="BG40" i="6"/>
  <c r="BI40" i="6"/>
  <c r="BL53" i="6"/>
  <c r="BL41" i="6"/>
  <c r="BN27" i="6"/>
  <c r="BO25" i="6" s="1"/>
  <c r="BM29" i="6"/>
  <c r="BM36" i="6" s="1"/>
  <c r="BJ18" i="6" l="1"/>
  <c r="BJ19" i="6" s="1"/>
  <c r="BJ45" i="6"/>
  <c r="BJ47" i="6" s="1"/>
  <c r="BJ58" i="6" s="1"/>
  <c r="BJ37" i="6"/>
  <c r="BK14" i="6"/>
  <c r="BK13" i="6"/>
  <c r="BL11" i="6"/>
  <c r="BK18" i="6"/>
  <c r="BM41" i="6"/>
  <c r="BO27" i="6"/>
  <c r="BP25" i="6" s="1"/>
  <c r="BN29" i="6"/>
  <c r="BN36" i="6" s="1"/>
  <c r="BN37" i="6" s="1"/>
  <c r="BK19" i="6" l="1"/>
  <c r="BL18" i="6"/>
  <c r="BL19" i="6" s="1"/>
  <c r="BL13" i="6"/>
  <c r="BL14" i="6"/>
  <c r="BM11" i="6"/>
  <c r="BJ40" i="6"/>
  <c r="BL40" i="6"/>
  <c r="BK40" i="6"/>
  <c r="BJ53" i="6"/>
  <c r="BL49" i="6"/>
  <c r="BK49" i="6"/>
  <c r="BJ49" i="6"/>
  <c r="BN53" i="6"/>
  <c r="BN41" i="6"/>
  <c r="BP27" i="6"/>
  <c r="BQ25" i="6" s="1"/>
  <c r="BO29" i="6"/>
  <c r="BO36" i="6" s="1"/>
  <c r="BO37" i="6" s="1"/>
  <c r="BN11" i="6" l="1"/>
  <c r="BM14" i="6"/>
  <c r="BM13" i="6"/>
  <c r="BM16" i="6" s="1"/>
  <c r="BM33" i="6" s="1"/>
  <c r="BO53" i="6"/>
  <c r="BO41" i="6"/>
  <c r="BQ27" i="6"/>
  <c r="BR25" i="6" s="1"/>
  <c r="BP29" i="6"/>
  <c r="BM18" i="6" l="1"/>
  <c r="BM19" i="6" s="1"/>
  <c r="BM45" i="6"/>
  <c r="BM47" i="6" s="1"/>
  <c r="BM58" i="6" s="1"/>
  <c r="BM37" i="6"/>
  <c r="BO11" i="6"/>
  <c r="BN14" i="6"/>
  <c r="BN18" i="6"/>
  <c r="BN13" i="6"/>
  <c r="BP36" i="6"/>
  <c r="M79" i="6"/>
  <c r="BP41" i="6"/>
  <c r="BR27" i="6"/>
  <c r="BS25" i="6" s="1"/>
  <c r="BQ29" i="6"/>
  <c r="BN19" i="6" l="1"/>
  <c r="BN40" i="6"/>
  <c r="BO40" i="6"/>
  <c r="BM53" i="6"/>
  <c r="BM40" i="6"/>
  <c r="BN49" i="6"/>
  <c r="BM49" i="6"/>
  <c r="BO49" i="6"/>
  <c r="BO13" i="6"/>
  <c r="BO14" i="6"/>
  <c r="BP11" i="6"/>
  <c r="BO18" i="6"/>
  <c r="BO19" i="6" s="1"/>
  <c r="M81" i="6"/>
  <c r="M82" i="6"/>
  <c r="BQ36" i="6"/>
  <c r="BQ37" i="6" s="1"/>
  <c r="BQ41" i="6"/>
  <c r="BS27" i="6"/>
  <c r="BT25" i="6" s="1"/>
  <c r="BR29" i="6"/>
  <c r="BR36" i="6" s="1"/>
  <c r="BR37" i="6" s="1"/>
  <c r="M77" i="6" l="1"/>
  <c r="BQ11" i="6"/>
  <c r="BP13" i="6"/>
  <c r="BP16" i="6" s="1"/>
  <c r="BP14" i="6"/>
  <c r="BQ53" i="6"/>
  <c r="BR53" i="6"/>
  <c r="BR41" i="6"/>
  <c r="BT27" i="6"/>
  <c r="BU25" i="6" s="1"/>
  <c r="BS29" i="6"/>
  <c r="BS36" i="6" s="1"/>
  <c r="M78" i="6" l="1"/>
  <c r="BP33" i="6"/>
  <c r="BP18" i="6"/>
  <c r="BQ13" i="6"/>
  <c r="BQ14" i="6"/>
  <c r="BR11" i="6"/>
  <c r="BQ18" i="6"/>
  <c r="BS41" i="6"/>
  <c r="BU27" i="6"/>
  <c r="BV25" i="6" s="1"/>
  <c r="BT29" i="6"/>
  <c r="BT36" i="6" s="1"/>
  <c r="BT37" i="6" s="1"/>
  <c r="BP19" i="6" l="1"/>
  <c r="BQ19" i="6"/>
  <c r="BR14" i="6"/>
  <c r="BR13" i="6"/>
  <c r="BS11" i="6"/>
  <c r="BR18" i="6"/>
  <c r="BR19" i="6" s="1"/>
  <c r="BP45" i="6"/>
  <c r="BP47" i="6" s="1"/>
  <c r="BP58" i="6" s="1"/>
  <c r="BP37" i="6"/>
  <c r="BT53" i="6"/>
  <c r="BT41" i="6"/>
  <c r="BV27" i="6"/>
  <c r="BW25" i="6" s="1"/>
  <c r="BU29" i="6"/>
  <c r="BU36" i="6" s="1"/>
  <c r="BU37" i="6" s="1"/>
  <c r="M71" i="6" l="1"/>
  <c r="BQ49" i="6"/>
  <c r="BR49" i="6"/>
  <c r="BP49" i="6"/>
  <c r="BT11" i="6"/>
  <c r="BS13" i="6"/>
  <c r="BS16" i="6" s="1"/>
  <c r="BS33" i="6" s="1"/>
  <c r="BS14" i="6"/>
  <c r="BQ40" i="6"/>
  <c r="BR40" i="6"/>
  <c r="BP53" i="6"/>
  <c r="BP40" i="6"/>
  <c r="BU53" i="6"/>
  <c r="BU41" i="6"/>
  <c r="BW27" i="6"/>
  <c r="BX25" i="6" s="1"/>
  <c r="BV29" i="6"/>
  <c r="BV36" i="6" s="1"/>
  <c r="M66" i="6" l="1"/>
  <c r="BS18" i="6"/>
  <c r="BS19" i="6" s="1"/>
  <c r="BT13" i="6"/>
  <c r="BT14" i="6"/>
  <c r="BU11" i="6"/>
  <c r="BT18" i="6"/>
  <c r="BT19" i="6" s="1"/>
  <c r="BS45" i="6"/>
  <c r="BS47" i="6" s="1"/>
  <c r="BS58" i="6" s="1"/>
  <c r="BS37" i="6"/>
  <c r="BV41" i="6"/>
  <c r="BX27" i="6"/>
  <c r="BY25" i="6" s="1"/>
  <c r="BW29" i="6"/>
  <c r="BW36" i="6" s="1"/>
  <c r="BW37" i="6" s="1"/>
  <c r="I42" i="5" l="1"/>
  <c r="BS53" i="6"/>
  <c r="BT40" i="6"/>
  <c r="BS40" i="6"/>
  <c r="BU40" i="6"/>
  <c r="BS49" i="6"/>
  <c r="BU49" i="6"/>
  <c r="BT49" i="6"/>
  <c r="BU13" i="6"/>
  <c r="BV11" i="6"/>
  <c r="BU18" i="6"/>
  <c r="BU19" i="6" s="1"/>
  <c r="BU14" i="6"/>
  <c r="BW53" i="6"/>
  <c r="BW41" i="6"/>
  <c r="BY27" i="6"/>
  <c r="BZ25" i="6" s="1"/>
  <c r="BX29" i="6"/>
  <c r="BX36" i="6" s="1"/>
  <c r="BX37" i="6" s="1"/>
  <c r="BV14" i="6" l="1"/>
  <c r="BV13" i="6"/>
  <c r="BV16" i="6" s="1"/>
  <c r="BV33" i="6" s="1"/>
  <c r="BW11" i="6"/>
  <c r="BX53" i="6"/>
  <c r="BX41" i="6"/>
  <c r="BZ27" i="6"/>
  <c r="CA25" i="6" s="1"/>
  <c r="BY29" i="6"/>
  <c r="BY36" i="6" s="1"/>
  <c r="BV45" i="6" l="1"/>
  <c r="BV47" i="6" s="1"/>
  <c r="BV58" i="6" s="1"/>
  <c r="BV37" i="6"/>
  <c r="BV18" i="6"/>
  <c r="BX11" i="6"/>
  <c r="BW14" i="6"/>
  <c r="BW13" i="6"/>
  <c r="BW18" i="6"/>
  <c r="BY41" i="6"/>
  <c r="CA27" i="6"/>
  <c r="CB25" i="6" s="1"/>
  <c r="BZ29" i="6"/>
  <c r="BZ36" i="6" s="1"/>
  <c r="BZ37" i="6" s="1"/>
  <c r="BX14" i="6" l="1"/>
  <c r="BX13" i="6"/>
  <c r="BY11" i="6"/>
  <c r="BX18" i="6"/>
  <c r="BX19" i="6" s="1"/>
  <c r="BV19" i="6"/>
  <c r="BW19" i="6"/>
  <c r="BW40" i="6"/>
  <c r="BX40" i="6"/>
  <c r="BV40" i="6"/>
  <c r="BV53" i="6"/>
  <c r="BW49" i="6"/>
  <c r="BX49" i="6"/>
  <c r="BV49" i="6"/>
  <c r="BZ53" i="6"/>
  <c r="BZ41" i="6"/>
  <c r="CB27" i="6"/>
  <c r="CA29" i="6"/>
  <c r="CA36" i="6" s="1"/>
  <c r="CA37" i="6" s="1"/>
  <c r="BZ11" i="6" l="1"/>
  <c r="BY13" i="6"/>
  <c r="BY16" i="6" s="1"/>
  <c r="BY33" i="6" s="1"/>
  <c r="BY14" i="6"/>
  <c r="CA53" i="6"/>
  <c r="CA41" i="6"/>
  <c r="CB29" i="6"/>
  <c r="CC25" i="6"/>
  <c r="BY18" i="6" l="1"/>
  <c r="BY19" i="6" s="1"/>
  <c r="BY45" i="6"/>
  <c r="BY47" i="6" s="1"/>
  <c r="BY58" i="6" s="1"/>
  <c r="BY37" i="6"/>
  <c r="BZ18" i="6"/>
  <c r="BZ14" i="6"/>
  <c r="CA11" i="6"/>
  <c r="BZ13" i="6"/>
  <c r="CB36" i="6"/>
  <c r="N79" i="6"/>
  <c r="CB41" i="6"/>
  <c r="CC27" i="6"/>
  <c r="CD25" i="6" s="1"/>
  <c r="BZ19" i="6" l="1"/>
  <c r="BZ40" i="6"/>
  <c r="BY40" i="6"/>
  <c r="CA40" i="6"/>
  <c r="BY53" i="6"/>
  <c r="CB11" i="6"/>
  <c r="CA18" i="6"/>
  <c r="CA19" i="6" s="1"/>
  <c r="CA14" i="6"/>
  <c r="CA13" i="6"/>
  <c r="BY49" i="6"/>
  <c r="CA49" i="6"/>
  <c r="BZ49" i="6"/>
  <c r="N81" i="6"/>
  <c r="N82" i="6"/>
  <c r="CC29" i="6"/>
  <c r="CD27" i="6"/>
  <c r="CE25" i="6" s="1"/>
  <c r="N77" i="6" l="1"/>
  <c r="CB13" i="6"/>
  <c r="N78" i="6" s="1"/>
  <c r="CB14" i="6"/>
  <c r="CC11" i="6"/>
  <c r="CC36" i="6"/>
  <c r="CC37" i="6" s="1"/>
  <c r="CC41" i="6"/>
  <c r="CD29" i="6"/>
  <c r="CD36" i="6" s="1"/>
  <c r="CD37" i="6" s="1"/>
  <c r="CE27" i="6"/>
  <c r="CF25" i="6" s="1"/>
  <c r="CB16" i="6" l="1"/>
  <c r="CB18" i="6" s="1"/>
  <c r="CC14" i="6"/>
  <c r="CC18" i="6"/>
  <c r="CC13" i="6"/>
  <c r="CD11" i="6"/>
  <c r="CD53" i="6"/>
  <c r="CC53" i="6"/>
  <c r="CD41" i="6"/>
  <c r="CE29" i="6"/>
  <c r="CE36" i="6" s="1"/>
  <c r="CF27" i="6"/>
  <c r="CG25" i="6" s="1"/>
  <c r="CB33" i="6" l="1"/>
  <c r="CB45" i="6" s="1"/>
  <c r="CB47" i="6" s="1"/>
  <c r="CB58" i="6" s="1"/>
  <c r="CD13" i="6"/>
  <c r="CE11" i="6"/>
  <c r="CD14" i="6"/>
  <c r="CD18" i="6"/>
  <c r="CD19" i="6" s="1"/>
  <c r="CB19" i="6"/>
  <c r="CC19" i="6"/>
  <c r="CE41" i="6"/>
  <c r="CF29" i="6"/>
  <c r="CF36" i="6" s="1"/>
  <c r="CF37" i="6" s="1"/>
  <c r="CG27" i="6"/>
  <c r="CH25" i="6" s="1"/>
  <c r="N71" i="6" l="1"/>
  <c r="CB37" i="6"/>
  <c r="CB53" i="6" s="1"/>
  <c r="CE14" i="6"/>
  <c r="CE13" i="6"/>
  <c r="CE16" i="6" s="1"/>
  <c r="CE33" i="6" s="1"/>
  <c r="CF11" i="6"/>
  <c r="CB49" i="6"/>
  <c r="CC49" i="6"/>
  <c r="CD49" i="6"/>
  <c r="CF53" i="6"/>
  <c r="CF41" i="6"/>
  <c r="CG29" i="6"/>
  <c r="CG36" i="6" s="1"/>
  <c r="CG37" i="6" s="1"/>
  <c r="CH27" i="6"/>
  <c r="CI25" i="6" s="1"/>
  <c r="N66" i="6" l="1"/>
  <c r="CD40" i="6"/>
  <c r="CC40" i="6"/>
  <c r="CB40" i="6"/>
  <c r="CE18" i="6"/>
  <c r="CE19" i="6" s="1"/>
  <c r="CE45" i="6"/>
  <c r="CE47" i="6" s="1"/>
  <c r="CE58" i="6" s="1"/>
  <c r="CE37" i="6"/>
  <c r="CG11" i="6"/>
  <c r="CF14" i="6"/>
  <c r="CF13" i="6"/>
  <c r="CF18" i="6"/>
  <c r="CG41" i="6"/>
  <c r="CH29" i="6"/>
  <c r="CH36" i="6" s="1"/>
  <c r="CG53" i="6"/>
  <c r="CI27" i="6"/>
  <c r="CJ25" i="6" s="1"/>
  <c r="CF19" i="6" l="1"/>
  <c r="CE40" i="6"/>
  <c r="CE53" i="6"/>
  <c r="CF40" i="6"/>
  <c r="CG40" i="6"/>
  <c r="CH11" i="6"/>
  <c r="CG18" i="6"/>
  <c r="CG19" i="6" s="1"/>
  <c r="CG14" i="6"/>
  <c r="CG13" i="6"/>
  <c r="CG49" i="6"/>
  <c r="CE49" i="6"/>
  <c r="CF49" i="6"/>
  <c r="CH41" i="6"/>
  <c r="CI29" i="6"/>
  <c r="CI36" i="6" s="1"/>
  <c r="CI37" i="6" s="1"/>
  <c r="CJ27" i="6"/>
  <c r="CK25" i="6" s="1"/>
  <c r="CH13" i="6" l="1"/>
  <c r="CH16" i="6" s="1"/>
  <c r="CH33" i="6" s="1"/>
  <c r="CI11" i="6"/>
  <c r="CH14" i="6"/>
  <c r="CI53" i="6"/>
  <c r="CI41" i="6"/>
  <c r="CJ29" i="6"/>
  <c r="CJ36" i="6" s="1"/>
  <c r="CJ37" i="6" s="1"/>
  <c r="CK27" i="6"/>
  <c r="CL25" i="6" s="1"/>
  <c r="CH18" i="6" l="1"/>
  <c r="CH19" i="6" s="1"/>
  <c r="CI14" i="6"/>
  <c r="CJ11" i="6"/>
  <c r="CI13" i="6"/>
  <c r="CI18" i="6"/>
  <c r="CH45" i="6"/>
  <c r="CH47" i="6" s="1"/>
  <c r="CH58" i="6" s="1"/>
  <c r="CH37" i="6"/>
  <c r="CJ40" i="6" s="1"/>
  <c r="CJ53" i="6"/>
  <c r="CJ41" i="6"/>
  <c r="CL27" i="6"/>
  <c r="CM25" i="6" s="1"/>
  <c r="CK29" i="6"/>
  <c r="CK36" i="6" s="1"/>
  <c r="CI19" i="6" l="1"/>
  <c r="CH53" i="6"/>
  <c r="CH40" i="6"/>
  <c r="CI40" i="6"/>
  <c r="CJ18" i="6"/>
  <c r="CJ19" i="6" s="1"/>
  <c r="CJ13" i="6"/>
  <c r="CK11" i="6"/>
  <c r="CJ14" i="6"/>
  <c r="CH49" i="6"/>
  <c r="CJ49" i="6"/>
  <c r="CI49" i="6"/>
  <c r="CK41" i="6"/>
  <c r="CM27" i="6"/>
  <c r="CN25" i="6" s="1"/>
  <c r="CN27" i="6" s="1"/>
  <c r="CL29" i="6"/>
  <c r="CL36" i="6" s="1"/>
  <c r="CL37" i="6" s="1"/>
  <c r="CK14" i="6" l="1"/>
  <c r="CK13" i="6"/>
  <c r="CK16" i="6" s="1"/>
  <c r="CK33" i="6" s="1"/>
  <c r="CL11" i="6"/>
  <c r="CL53" i="6"/>
  <c r="CL41" i="6"/>
  <c r="CM29" i="6"/>
  <c r="CM36" i="6" s="1"/>
  <c r="CM37" i="6" s="1"/>
  <c r="CN29" i="6"/>
  <c r="CO25" i="6"/>
  <c r="CK18" i="6" l="1"/>
  <c r="CK19" i="6" s="1"/>
  <c r="CK45" i="6"/>
  <c r="CK47" i="6" s="1"/>
  <c r="CK58" i="6" s="1"/>
  <c r="CK37" i="6"/>
  <c r="CM40" i="6" s="1"/>
  <c r="CL13" i="6"/>
  <c r="CL18" i="6"/>
  <c r="CL14" i="6"/>
  <c r="CM11" i="6"/>
  <c r="CM53" i="6"/>
  <c r="CN36" i="6"/>
  <c r="O79" i="6"/>
  <c r="CM41" i="6"/>
  <c r="CN41" i="6" s="1"/>
  <c r="CO27" i="6"/>
  <c r="CP25" i="6" s="1"/>
  <c r="CL19" i="6" l="1"/>
  <c r="CM14" i="6"/>
  <c r="CM13" i="6"/>
  <c r="CN11" i="6"/>
  <c r="CM18" i="6"/>
  <c r="CM19" i="6" s="1"/>
  <c r="CK53" i="6"/>
  <c r="CK40" i="6"/>
  <c r="CL40" i="6"/>
  <c r="CM49" i="6"/>
  <c r="CL49" i="6"/>
  <c r="CK49" i="6"/>
  <c r="O81" i="6"/>
  <c r="O82" i="6"/>
  <c r="CO29" i="6"/>
  <c r="CP27" i="6"/>
  <c r="CQ25" i="6" s="1"/>
  <c r="O77" i="6" l="1"/>
  <c r="CN13" i="6"/>
  <c r="O78" i="6" s="1"/>
  <c r="CO11" i="6"/>
  <c r="CN14" i="6"/>
  <c r="CO36" i="6"/>
  <c r="CO37" i="6" s="1"/>
  <c r="CO41" i="6"/>
  <c r="CP29" i="6"/>
  <c r="CP36" i="6" s="1"/>
  <c r="CP37" i="6" s="1"/>
  <c r="CQ27" i="6"/>
  <c r="CR25" i="6" s="1"/>
  <c r="CN16" i="6" l="1"/>
  <c r="CN18" i="6" s="1"/>
  <c r="CO14" i="6"/>
  <c r="CO18" i="6"/>
  <c r="CP11" i="6"/>
  <c r="CO13" i="6"/>
  <c r="CP53" i="6"/>
  <c r="CO53" i="6"/>
  <c r="CP41" i="6"/>
  <c r="CQ29" i="6"/>
  <c r="CQ36" i="6" s="1"/>
  <c r="CR27" i="6"/>
  <c r="CS25" i="6" s="1"/>
  <c r="CN33" i="6" l="1"/>
  <c r="CN37" i="6" s="1"/>
  <c r="CP18" i="6"/>
  <c r="CP19" i="6" s="1"/>
  <c r="CQ11" i="6"/>
  <c r="CP13" i="6"/>
  <c r="CP14" i="6"/>
  <c r="CN19" i="6"/>
  <c r="CO19" i="6"/>
  <c r="CQ41" i="6"/>
  <c r="CR29" i="6"/>
  <c r="CR36" i="6" s="1"/>
  <c r="CR37" i="6" s="1"/>
  <c r="CS27" i="6"/>
  <c r="CT25" i="6" s="1"/>
  <c r="CN45" i="6" l="1"/>
  <c r="CN47" i="6" s="1"/>
  <c r="CN58" i="6" s="1"/>
  <c r="CN53" i="6"/>
  <c r="CN40" i="6"/>
  <c r="CO40" i="6"/>
  <c r="CP40" i="6"/>
  <c r="CQ13" i="6"/>
  <c r="CQ16" i="6" s="1"/>
  <c r="CQ33" i="6" s="1"/>
  <c r="CR11" i="6"/>
  <c r="CQ14" i="6"/>
  <c r="CR53" i="6"/>
  <c r="CR41" i="6"/>
  <c r="CT27" i="6"/>
  <c r="CU25" i="6" s="1"/>
  <c r="CS29" i="6"/>
  <c r="CS36" i="6" s="1"/>
  <c r="CS37" i="6" s="1"/>
  <c r="CO49" i="6" l="1"/>
  <c r="O71" i="6"/>
  <c r="CN49" i="6"/>
  <c r="CP49" i="6"/>
  <c r="O66" i="6"/>
  <c r="CQ18" i="6"/>
  <c r="CQ19" i="6" s="1"/>
  <c r="CS11" i="6"/>
  <c r="CR18" i="6"/>
  <c r="CR13" i="6"/>
  <c r="CR14" i="6"/>
  <c r="CQ45" i="6"/>
  <c r="CQ47" i="6" s="1"/>
  <c r="CQ58" i="6" s="1"/>
  <c r="CQ37" i="6"/>
  <c r="CS40" i="6" s="1"/>
  <c r="CS53" i="6"/>
  <c r="CS41" i="6"/>
  <c r="CT29" i="6"/>
  <c r="CT36" i="6" s="1"/>
  <c r="CU27" i="6"/>
  <c r="CV25" i="6" s="1"/>
  <c r="CR19" i="6" l="1"/>
  <c r="CQ40" i="6"/>
  <c r="CQ53" i="6"/>
  <c r="CR40" i="6"/>
  <c r="CR49" i="6"/>
  <c r="CQ49" i="6"/>
  <c r="CS49" i="6"/>
  <c r="CS18" i="6"/>
  <c r="CS19" i="6" s="1"/>
  <c r="CS13" i="6"/>
  <c r="CS14" i="6"/>
  <c r="CT11" i="6"/>
  <c r="CT41" i="6"/>
  <c r="CV27" i="6"/>
  <c r="CW25" i="6" s="1"/>
  <c r="CU29" i="6"/>
  <c r="CU36" i="6" s="1"/>
  <c r="CU37" i="6" s="1"/>
  <c r="CT14" i="6" l="1"/>
  <c r="CU11" i="6"/>
  <c r="CT13" i="6"/>
  <c r="CT16" i="6" s="1"/>
  <c r="CT33" i="6" s="1"/>
  <c r="CU53" i="6"/>
  <c r="CU41" i="6"/>
  <c r="CV29" i="6"/>
  <c r="CV36" i="6" s="1"/>
  <c r="CV37" i="6" s="1"/>
  <c r="CW27" i="6"/>
  <c r="CX25" i="6" s="1"/>
  <c r="CT18" i="6" l="1"/>
  <c r="CT19" i="6" s="1"/>
  <c r="CT45" i="6"/>
  <c r="CT47" i="6" s="1"/>
  <c r="CT58" i="6" s="1"/>
  <c r="CT37" i="6"/>
  <c r="CV40" i="6" s="1"/>
  <c r="CU14" i="6"/>
  <c r="CU13" i="6"/>
  <c r="CV11" i="6"/>
  <c r="CU18" i="6"/>
  <c r="CV53" i="6"/>
  <c r="CV41" i="6"/>
  <c r="CX27" i="6"/>
  <c r="CY25" i="6" s="1"/>
  <c r="CW29" i="6"/>
  <c r="CW36" i="6" s="1"/>
  <c r="CU19" i="6" l="1"/>
  <c r="CT53" i="6"/>
  <c r="CT40" i="6"/>
  <c r="CU40" i="6"/>
  <c r="CV13" i="6"/>
  <c r="CV14" i="6"/>
  <c r="CV18" i="6"/>
  <c r="CV19" i="6" s="1"/>
  <c r="CW11" i="6"/>
  <c r="CV49" i="6"/>
  <c r="CT49" i="6"/>
  <c r="CU49" i="6"/>
  <c r="CW41" i="6"/>
  <c r="CY27" i="6"/>
  <c r="CZ25" i="6" s="1"/>
  <c r="CZ27" i="6" s="1"/>
  <c r="CX29" i="6"/>
  <c r="CX36" i="6" s="1"/>
  <c r="CX37" i="6" s="1"/>
  <c r="CX11" i="6" l="1"/>
  <c r="CW13" i="6"/>
  <c r="CW16" i="6" s="1"/>
  <c r="CW33" i="6" s="1"/>
  <c r="CW14" i="6"/>
  <c r="CX53" i="6"/>
  <c r="CX41" i="6"/>
  <c r="CZ29" i="6"/>
  <c r="DA25" i="6"/>
  <c r="CY29" i="6"/>
  <c r="CY36" i="6" s="1"/>
  <c r="CY37" i="6" s="1"/>
  <c r="CW18" i="6" l="1"/>
  <c r="CW19" i="6" s="1"/>
  <c r="CW45" i="6"/>
  <c r="CW47" i="6" s="1"/>
  <c r="CW58" i="6" s="1"/>
  <c r="CW37" i="6"/>
  <c r="CY40" i="6" s="1"/>
  <c r="CX13" i="6"/>
  <c r="CX14" i="6"/>
  <c r="CX18" i="6"/>
  <c r="CY11" i="6"/>
  <c r="CY53" i="6"/>
  <c r="CZ36" i="6"/>
  <c r="P79" i="6"/>
  <c r="CY41" i="6"/>
  <c r="CZ41" i="6" s="1"/>
  <c r="DA27" i="6"/>
  <c r="DB25" i="6" s="1"/>
  <c r="CX19" i="6" l="1"/>
  <c r="CY18" i="6"/>
  <c r="CY19" i="6" s="1"/>
  <c r="CY13" i="6"/>
  <c r="CY14" i="6"/>
  <c r="CZ11" i="6"/>
  <c r="CW53" i="6"/>
  <c r="CW40" i="6"/>
  <c r="CX40" i="6"/>
  <c r="CY49" i="6"/>
  <c r="CX49" i="6"/>
  <c r="CW49" i="6"/>
  <c r="P81" i="6"/>
  <c r="P82" i="6"/>
  <c r="DA29" i="6"/>
  <c r="DB27" i="6"/>
  <c r="DC25" i="6" s="1"/>
  <c r="P77" i="6" l="1"/>
  <c r="DA11" i="6"/>
  <c r="CZ14" i="6"/>
  <c r="CZ13" i="6"/>
  <c r="P78" i="6" s="1"/>
  <c r="DA36" i="6"/>
  <c r="DA37" i="6" s="1"/>
  <c r="DA41" i="6"/>
  <c r="DB29" i="6"/>
  <c r="DB36" i="6" s="1"/>
  <c r="DB37" i="6" s="1"/>
  <c r="DC27" i="6"/>
  <c r="DD25" i="6" s="1"/>
  <c r="CZ16" i="6" l="1"/>
  <c r="DA18" i="6"/>
  <c r="DB11" i="6"/>
  <c r="DA14" i="6"/>
  <c r="DA13" i="6"/>
  <c r="DB53" i="6"/>
  <c r="DA53" i="6"/>
  <c r="DB41" i="6"/>
  <c r="DC29" i="6"/>
  <c r="DC36" i="6" s="1"/>
  <c r="DD27" i="6"/>
  <c r="DE25" i="6" s="1"/>
  <c r="DB13" i="6" l="1"/>
  <c r="DB18" i="6"/>
  <c r="DC11" i="6"/>
  <c r="DB14" i="6"/>
  <c r="CZ33" i="6"/>
  <c r="CZ18" i="6"/>
  <c r="DC41" i="6"/>
  <c r="DD29" i="6"/>
  <c r="DD36" i="6" s="1"/>
  <c r="DD37" i="6" s="1"/>
  <c r="DE27" i="6"/>
  <c r="DF25" i="6" s="1"/>
  <c r="CZ19" i="6" l="1"/>
  <c r="DA19" i="6"/>
  <c r="DB19" i="6"/>
  <c r="DD11" i="6"/>
  <c r="DC14" i="6"/>
  <c r="DC13" i="6"/>
  <c r="DC16" i="6" s="1"/>
  <c r="DC33" i="6" s="1"/>
  <c r="CZ45" i="6"/>
  <c r="CZ47" i="6" s="1"/>
  <c r="CZ58" i="6" s="1"/>
  <c r="CZ37" i="6"/>
  <c r="DD53" i="6"/>
  <c r="DD41" i="6"/>
  <c r="DE29" i="6"/>
  <c r="DE36" i="6" s="1"/>
  <c r="DE37" i="6" s="1"/>
  <c r="DF27" i="6"/>
  <c r="DG25" i="6" s="1"/>
  <c r="P71" i="6" l="1"/>
  <c r="DC45" i="6"/>
  <c r="DC47" i="6" s="1"/>
  <c r="DD49" i="6" s="1"/>
  <c r="DC37" i="6"/>
  <c r="DE40" i="6" s="1"/>
  <c r="DA49" i="6"/>
  <c r="CZ49" i="6"/>
  <c r="DB49" i="6"/>
  <c r="DD18" i="6"/>
  <c r="DE11" i="6"/>
  <c r="DD13" i="6"/>
  <c r="DD14" i="6"/>
  <c r="DC18" i="6"/>
  <c r="CZ40" i="6"/>
  <c r="CZ53" i="6"/>
  <c r="DB40" i="6"/>
  <c r="DA40" i="6"/>
  <c r="DE53" i="6"/>
  <c r="DE41" i="6"/>
  <c r="DF29" i="6"/>
  <c r="DG27" i="6"/>
  <c r="DH25" i="6" s="1"/>
  <c r="DE49" i="6" l="1"/>
  <c r="P66" i="6"/>
  <c r="DC49" i="6"/>
  <c r="DC58" i="6"/>
  <c r="DE13" i="6"/>
  <c r="DF11" i="6"/>
  <c r="DE14" i="6"/>
  <c r="DE18" i="6"/>
  <c r="DE19" i="6" s="1"/>
  <c r="DC19" i="6"/>
  <c r="DD19" i="6"/>
  <c r="DC53" i="6"/>
  <c r="DD40" i="6"/>
  <c r="DC40" i="6"/>
  <c r="DF36" i="6"/>
  <c r="DF41" i="6"/>
  <c r="DG29" i="6"/>
  <c r="DG36" i="6" s="1"/>
  <c r="DG37" i="6" s="1"/>
  <c r="DH27" i="6"/>
  <c r="DI25" i="6" s="1"/>
  <c r="DF13" i="6" l="1"/>
  <c r="DF16" i="6" s="1"/>
  <c r="DF33" i="6" s="1"/>
  <c r="DF45" i="6" s="1"/>
  <c r="DF47" i="6" s="1"/>
  <c r="DF58" i="6" s="1"/>
  <c r="DG11" i="6"/>
  <c r="DF14" i="6"/>
  <c r="DG53" i="6"/>
  <c r="DG41" i="6"/>
  <c r="DH29" i="6"/>
  <c r="DH36" i="6" s="1"/>
  <c r="DH37" i="6" s="1"/>
  <c r="DI27" i="6"/>
  <c r="DJ25" i="6" s="1"/>
  <c r="DF37" i="6" l="1"/>
  <c r="DF53" i="6" s="1"/>
  <c r="DF18" i="6"/>
  <c r="DF19" i="6" s="1"/>
  <c r="DG18" i="6"/>
  <c r="DG13" i="6"/>
  <c r="DG14" i="6"/>
  <c r="DH11" i="6"/>
  <c r="DF49" i="6"/>
  <c r="DH49" i="6"/>
  <c r="DG49" i="6"/>
  <c r="DH53" i="6"/>
  <c r="DH41" i="6"/>
  <c r="DI29" i="6"/>
  <c r="DI36" i="6" s="1"/>
  <c r="DJ27" i="6"/>
  <c r="DK25" i="6" s="1"/>
  <c r="DH40" i="6" l="1"/>
  <c r="DF40" i="6"/>
  <c r="DG19" i="6"/>
  <c r="DG40" i="6"/>
  <c r="DH13" i="6"/>
  <c r="DH14" i="6"/>
  <c r="DI11" i="6"/>
  <c r="DH18" i="6"/>
  <c r="DH19" i="6" s="1"/>
  <c r="DI41" i="6"/>
  <c r="DK27" i="6"/>
  <c r="DL25" i="6" s="1"/>
  <c r="DL27" i="6" s="1"/>
  <c r="DJ29" i="6"/>
  <c r="DJ36" i="6" s="1"/>
  <c r="DJ37" i="6" s="1"/>
  <c r="DJ11" i="6" l="1"/>
  <c r="DI13" i="6"/>
  <c r="DI16" i="6" s="1"/>
  <c r="DI33" i="6" s="1"/>
  <c r="DI14" i="6"/>
  <c r="DJ53" i="6"/>
  <c r="DJ41" i="6"/>
  <c r="DK29" i="6"/>
  <c r="DK36" i="6" s="1"/>
  <c r="DK37" i="6" s="1"/>
  <c r="DL29" i="6"/>
  <c r="DM25" i="6"/>
  <c r="DI45" i="6" l="1"/>
  <c r="DI47" i="6" s="1"/>
  <c r="DI58" i="6" s="1"/>
  <c r="DI37" i="6"/>
  <c r="DK40" i="6" s="1"/>
  <c r="DI18" i="6"/>
  <c r="DJ13" i="6"/>
  <c r="DJ14" i="6"/>
  <c r="DJ18" i="6"/>
  <c r="DK11" i="6"/>
  <c r="DK53" i="6"/>
  <c r="DL36" i="6"/>
  <c r="Q79" i="6"/>
  <c r="DK41" i="6"/>
  <c r="DL41" i="6" s="1"/>
  <c r="DM27" i="6"/>
  <c r="DN25" i="6" s="1"/>
  <c r="DK14" i="6" l="1"/>
  <c r="DK13" i="6"/>
  <c r="DK18" i="6"/>
  <c r="DK19" i="6" s="1"/>
  <c r="DL11" i="6"/>
  <c r="DI19" i="6"/>
  <c r="DJ19" i="6"/>
  <c r="DI53" i="6"/>
  <c r="DI40" i="6"/>
  <c r="DJ40" i="6"/>
  <c r="DJ49" i="6"/>
  <c r="DI49" i="6"/>
  <c r="DK49" i="6"/>
  <c r="Q81" i="6"/>
  <c r="Q82" i="6"/>
  <c r="DN27" i="6"/>
  <c r="DO25" i="6" s="1"/>
  <c r="DM29" i="6"/>
  <c r="Q77" i="6" l="1"/>
  <c r="DM11" i="6"/>
  <c r="DL13" i="6"/>
  <c r="DL16" i="6" s="1"/>
  <c r="DL14" i="6"/>
  <c r="DM36" i="6"/>
  <c r="DM37" i="6" s="1"/>
  <c r="DM41" i="6"/>
  <c r="DN29" i="6"/>
  <c r="DN36" i="6" s="1"/>
  <c r="DN37" i="6" s="1"/>
  <c r="DO27" i="6"/>
  <c r="DP25" i="6" s="1"/>
  <c r="DL33" i="6" l="1"/>
  <c r="DL18" i="6"/>
  <c r="Q78" i="6"/>
  <c r="DM14" i="6"/>
  <c r="DM13" i="6"/>
  <c r="DN11" i="6"/>
  <c r="DM18" i="6"/>
  <c r="DN53" i="6"/>
  <c r="DM53" i="6"/>
  <c r="DN41" i="6"/>
  <c r="DP27" i="6"/>
  <c r="DQ25" i="6" s="1"/>
  <c r="DO29" i="6"/>
  <c r="DO36" i="6" s="1"/>
  <c r="DN18" i="6" l="1"/>
  <c r="DN19" i="6" s="1"/>
  <c r="DN14" i="6"/>
  <c r="DN13" i="6"/>
  <c r="DO11" i="6"/>
  <c r="DL19" i="6"/>
  <c r="DM19" i="6"/>
  <c r="DL45" i="6"/>
  <c r="DL47" i="6" s="1"/>
  <c r="DL58" i="6" s="1"/>
  <c r="DL37" i="6"/>
  <c r="DO41" i="6"/>
  <c r="DP29" i="6"/>
  <c r="DP36" i="6" s="1"/>
  <c r="DP37" i="6" s="1"/>
  <c r="DQ27" i="6"/>
  <c r="DR25" i="6" s="1"/>
  <c r="Q71" i="6" l="1"/>
  <c r="DL53" i="6"/>
  <c r="DL40" i="6"/>
  <c r="DN40" i="6"/>
  <c r="DM40" i="6"/>
  <c r="DM49" i="6"/>
  <c r="DN49" i="6"/>
  <c r="DL49" i="6"/>
  <c r="DO13" i="6"/>
  <c r="DO16" i="6" s="1"/>
  <c r="DO33" i="6" s="1"/>
  <c r="DP11" i="6"/>
  <c r="DO14" i="6"/>
  <c r="DP53" i="6"/>
  <c r="DP41" i="6"/>
  <c r="DQ29" i="6"/>
  <c r="DQ36" i="6" s="1"/>
  <c r="DQ37" i="6" s="1"/>
  <c r="DR27" i="6"/>
  <c r="DS25" i="6" s="1"/>
  <c r="Q66" i="6" l="1"/>
  <c r="DP18" i="6"/>
  <c r="DP13" i="6"/>
  <c r="DQ11" i="6"/>
  <c r="DP14" i="6"/>
  <c r="DO18" i="6"/>
  <c r="DO45" i="6"/>
  <c r="DO47" i="6" s="1"/>
  <c r="DO58" i="6" s="1"/>
  <c r="DO37" i="6"/>
  <c r="DQ40" i="6" s="1"/>
  <c r="DQ53" i="6"/>
  <c r="DQ41" i="6"/>
  <c r="DR29" i="6"/>
  <c r="DR36" i="6" s="1"/>
  <c r="DS27" i="6"/>
  <c r="DT25" i="6" s="1"/>
  <c r="DP49" i="6" l="1"/>
  <c r="DO49" i="6"/>
  <c r="DQ49" i="6"/>
  <c r="DO53" i="6"/>
  <c r="DO40" i="6"/>
  <c r="DP40" i="6"/>
  <c r="DQ14" i="6"/>
  <c r="DQ18" i="6"/>
  <c r="DQ19" i="6" s="1"/>
  <c r="DQ13" i="6"/>
  <c r="DR11" i="6"/>
  <c r="DO19" i="6"/>
  <c r="DP19" i="6"/>
  <c r="DR41" i="6"/>
  <c r="DS29" i="6"/>
  <c r="DS36" i="6" s="1"/>
  <c r="DS37" i="6" s="1"/>
  <c r="DT27" i="6"/>
  <c r="DU25" i="6" s="1"/>
  <c r="DS11" i="6" l="1"/>
  <c r="DR13" i="6"/>
  <c r="DR16" i="6" s="1"/>
  <c r="DR33" i="6" s="1"/>
  <c r="DR14" i="6"/>
  <c r="DS53" i="6"/>
  <c r="DS41" i="6"/>
  <c r="DT29" i="6"/>
  <c r="DT36" i="6" s="1"/>
  <c r="DT37" i="6" s="1"/>
  <c r="DU27" i="6"/>
  <c r="DV25" i="6" s="1"/>
  <c r="DR18" i="6" l="1"/>
  <c r="DR19" i="6" s="1"/>
  <c r="DR45" i="6"/>
  <c r="DR47" i="6" s="1"/>
  <c r="DR58" i="6" s="1"/>
  <c r="DR37" i="6"/>
  <c r="DS18" i="6"/>
  <c r="DS13" i="6"/>
  <c r="DS14" i="6"/>
  <c r="DT11" i="6"/>
  <c r="DT53" i="6"/>
  <c r="DT41" i="6"/>
  <c r="DU29" i="6"/>
  <c r="DU36" i="6" s="1"/>
  <c r="DT40" i="6"/>
  <c r="DV27" i="6"/>
  <c r="DW25" i="6" s="1"/>
  <c r="DS19" i="6" l="1"/>
  <c r="DT14" i="6"/>
  <c r="DU11" i="6"/>
  <c r="DT18" i="6"/>
  <c r="DT19" i="6" s="1"/>
  <c r="DT13" i="6"/>
  <c r="DR53" i="6"/>
  <c r="DR40" i="6"/>
  <c r="DS40" i="6"/>
  <c r="DT49" i="6"/>
  <c r="DS49" i="6"/>
  <c r="DR49" i="6"/>
  <c r="DV29" i="6"/>
  <c r="DV36" i="6" s="1"/>
  <c r="DV37" i="6" s="1"/>
  <c r="DU41" i="6"/>
  <c r="DW27" i="6"/>
  <c r="DX25" i="6" s="1"/>
  <c r="DU14" i="6" l="1"/>
  <c r="DU13" i="6"/>
  <c r="DU16" i="6" s="1"/>
  <c r="DU33" i="6" s="1"/>
  <c r="DV11" i="6"/>
  <c r="DV53" i="6"/>
  <c r="DV41" i="6"/>
  <c r="DX27" i="6"/>
  <c r="DX29" i="6" s="1"/>
  <c r="DW29" i="6"/>
  <c r="DW36" i="6" s="1"/>
  <c r="DW37" i="6" s="1"/>
  <c r="DU18" i="6" l="1"/>
  <c r="DU19" i="6" s="1"/>
  <c r="DW11" i="6"/>
  <c r="DV13" i="6"/>
  <c r="DV18" i="6"/>
  <c r="DV14" i="6"/>
  <c r="DU45" i="6"/>
  <c r="DU47" i="6" s="1"/>
  <c r="DU58" i="6" s="1"/>
  <c r="DU37" i="6"/>
  <c r="DW40" i="6" s="1"/>
  <c r="DW53" i="6"/>
  <c r="DX36" i="6"/>
  <c r="R79" i="6"/>
  <c r="DW41" i="6"/>
  <c r="DX41" i="6" s="1"/>
  <c r="DV19" i="6" l="1"/>
  <c r="DU53" i="6"/>
  <c r="DU40" i="6"/>
  <c r="DV40" i="6"/>
  <c r="DV49" i="6"/>
  <c r="DU49" i="6"/>
  <c r="DW49" i="6"/>
  <c r="DW14" i="6"/>
  <c r="DW13" i="6"/>
  <c r="DX11" i="6"/>
  <c r="DW18" i="6"/>
  <c r="DW19" i="6" s="1"/>
  <c r="R81" i="6"/>
  <c r="I60" i="5" s="1"/>
  <c r="R82" i="6"/>
  <c r="R77" i="6" l="1"/>
  <c r="DX14" i="6"/>
  <c r="DX13" i="6"/>
  <c r="DX16" i="6" s="1"/>
  <c r="I59" i="5"/>
  <c r="I62" i="5"/>
  <c r="I63" i="5"/>
  <c r="R78" i="6" l="1"/>
  <c r="DX33" i="6"/>
  <c r="DX18" i="6"/>
  <c r="DX19" i="6" s="1"/>
  <c r="DX45" i="6" l="1"/>
  <c r="DX47" i="6" s="1"/>
  <c r="DX58" i="6" s="1"/>
  <c r="DX37" i="6"/>
  <c r="R71" i="6" l="1"/>
  <c r="I54" i="5" s="1"/>
  <c r="DX53" i="6"/>
  <c r="DX40" i="6"/>
  <c r="DX49" i="6"/>
  <c r="R66" i="6" l="1"/>
  <c r="I48" i="5"/>
  <c r="N48" i="5" s="1"/>
  <c r="I55" i="5" l="1"/>
  <c r="I67" i="6" s="1"/>
  <c r="I39" i="5"/>
  <c r="I72" i="6" l="1"/>
  <c r="I73" i="6" s="1"/>
  <c r="I68" i="6"/>
  <c r="J67" i="6"/>
  <c r="M87" i="6"/>
  <c r="I59" i="6"/>
  <c r="I54" i="6"/>
  <c r="G120" i="5"/>
  <c r="J72" i="6" l="1"/>
  <c r="J73" i="6" s="1"/>
  <c r="K67" i="6"/>
  <c r="J68" i="6"/>
  <c r="I60" i="6"/>
  <c r="J59" i="6"/>
  <c r="J54" i="6"/>
  <c r="I38" i="6"/>
  <c r="I55" i="6"/>
  <c r="K72" i="6" l="1"/>
  <c r="K73" i="6" s="1"/>
  <c r="L67" i="6"/>
  <c r="K68" i="6"/>
  <c r="J38" i="6"/>
  <c r="J55" i="6"/>
  <c r="K54" i="6"/>
  <c r="J60" i="6"/>
  <c r="K59" i="6"/>
  <c r="I50" i="6"/>
  <c r="L72" i="6" l="1"/>
  <c r="L73" i="6" s="1"/>
  <c r="M67" i="6"/>
  <c r="L68" i="6"/>
  <c r="J50" i="6"/>
  <c r="L54" i="6"/>
  <c r="K55" i="6"/>
  <c r="K38" i="6"/>
  <c r="L59" i="6"/>
  <c r="K60" i="6"/>
  <c r="M72" i="6" l="1"/>
  <c r="M73" i="6" s="1"/>
  <c r="M68" i="6"/>
  <c r="N67" i="6"/>
  <c r="K50" i="6"/>
  <c r="L60" i="6"/>
  <c r="L50" i="6" s="1"/>
  <c r="M59" i="6"/>
  <c r="L55" i="6"/>
  <c r="M54" i="6"/>
  <c r="L38" i="6"/>
  <c r="N72" i="6" l="1"/>
  <c r="N73" i="6" s="1"/>
  <c r="N68" i="6"/>
  <c r="O67" i="6"/>
  <c r="M60" i="6"/>
  <c r="M50" i="6" s="1"/>
  <c r="N59" i="6"/>
  <c r="N54" i="6"/>
  <c r="M38" i="6"/>
  <c r="M55" i="6"/>
  <c r="O72" i="6" l="1"/>
  <c r="O73" i="6" s="1"/>
  <c r="O68" i="6"/>
  <c r="P67" i="6"/>
  <c r="O59" i="6"/>
  <c r="N60" i="6"/>
  <c r="N55" i="6"/>
  <c r="O54" i="6"/>
  <c r="N38" i="6"/>
  <c r="P72" i="6" l="1"/>
  <c r="P73" i="6" s="1"/>
  <c r="P68" i="6"/>
  <c r="Q67" i="6"/>
  <c r="N50" i="6"/>
  <c r="O55" i="6"/>
  <c r="P54" i="6"/>
  <c r="O38" i="6"/>
  <c r="P59" i="6"/>
  <c r="O60" i="6"/>
  <c r="O50" i="6" s="1"/>
  <c r="Q72" i="6" l="1"/>
  <c r="Q73" i="6" s="1"/>
  <c r="Q68" i="6"/>
  <c r="R67" i="6"/>
  <c r="Q59" i="6"/>
  <c r="P60" i="6"/>
  <c r="P50" i="6" s="1"/>
  <c r="Q54" i="6"/>
  <c r="P38" i="6"/>
  <c r="P55" i="6"/>
  <c r="R68" i="6" l="1"/>
  <c r="R72" i="6"/>
  <c r="R73" i="6" s="1"/>
  <c r="R54" i="6"/>
  <c r="Q38" i="6"/>
  <c r="Q55" i="6"/>
  <c r="R59" i="6"/>
  <c r="Q60" i="6"/>
  <c r="Q50" i="6" l="1"/>
  <c r="S59" i="6"/>
  <c r="R60" i="6"/>
  <c r="R50" i="6" s="1"/>
  <c r="R38" i="6"/>
  <c r="R55" i="6"/>
  <c r="S54" i="6"/>
  <c r="T54" i="6" l="1"/>
  <c r="S38" i="6"/>
  <c r="S55" i="6"/>
  <c r="T59" i="6"/>
  <c r="S60" i="6"/>
  <c r="S50" i="6" s="1"/>
  <c r="T60" i="6" l="1"/>
  <c r="U59" i="6"/>
  <c r="T38" i="6"/>
  <c r="T55" i="6"/>
  <c r="U54" i="6"/>
  <c r="V59" i="6" l="1"/>
  <c r="U60" i="6"/>
  <c r="U50" i="6" s="1"/>
  <c r="U38" i="6"/>
  <c r="U55" i="6"/>
  <c r="V54" i="6"/>
  <c r="T50" i="6"/>
  <c r="V55" i="6" l="1"/>
  <c r="W54" i="6"/>
  <c r="V38" i="6"/>
  <c r="W59" i="6"/>
  <c r="V60" i="6"/>
  <c r="V50" i="6" s="1"/>
  <c r="W38" i="6" l="1"/>
  <c r="X54" i="6"/>
  <c r="W55" i="6"/>
  <c r="X59" i="6"/>
  <c r="W60" i="6"/>
  <c r="W50" i="6" s="1"/>
  <c r="Y59" i="6" l="1"/>
  <c r="X60" i="6"/>
  <c r="X50" i="6" s="1"/>
  <c r="X38" i="6"/>
  <c r="X55" i="6"/>
  <c r="Y54" i="6"/>
  <c r="Y38" i="6" l="1"/>
  <c r="Y55" i="6"/>
  <c r="Z54" i="6"/>
  <c r="Z59" i="6"/>
  <c r="Y60" i="6"/>
  <c r="Y50" i="6" s="1"/>
  <c r="AA59" i="6" l="1"/>
  <c r="Z60" i="6"/>
  <c r="Z50" i="6" s="1"/>
  <c r="Z38" i="6"/>
  <c r="Z55" i="6"/>
  <c r="AA54" i="6"/>
  <c r="AB54" i="6" l="1"/>
  <c r="AA55" i="6"/>
  <c r="AA38" i="6"/>
  <c r="AB59" i="6"/>
  <c r="AA60" i="6"/>
  <c r="AA50" i="6" s="1"/>
  <c r="AB60" i="6" l="1"/>
  <c r="AB50" i="6" s="1"/>
  <c r="AC59" i="6"/>
  <c r="AB38" i="6"/>
  <c r="AC54" i="6"/>
  <c r="AB55" i="6"/>
  <c r="AC60" i="6" l="1"/>
  <c r="AC50" i="6" s="1"/>
  <c r="AD59" i="6"/>
  <c r="AC55" i="6"/>
  <c r="AD54" i="6"/>
  <c r="AC38" i="6"/>
  <c r="AE54" i="6" l="1"/>
  <c r="AD38" i="6"/>
  <c r="AD55" i="6"/>
  <c r="AE59" i="6"/>
  <c r="AD60" i="6"/>
  <c r="AD50" i="6" s="1"/>
  <c r="AF59" i="6" l="1"/>
  <c r="AE60" i="6"/>
  <c r="AE50" i="6" s="1"/>
  <c r="AE38" i="6"/>
  <c r="AE55" i="6"/>
  <c r="AF54" i="6"/>
  <c r="AG54" i="6" l="1"/>
  <c r="AF38" i="6"/>
  <c r="AF55" i="6"/>
  <c r="AG59" i="6"/>
  <c r="AF60" i="6"/>
  <c r="AF50" i="6" s="1"/>
  <c r="AH54" i="6" l="1"/>
  <c r="AG38" i="6"/>
  <c r="AG55" i="6"/>
  <c r="AG60" i="6"/>
  <c r="AG50" i="6" s="1"/>
  <c r="AH59" i="6"/>
  <c r="AH60" i="6" l="1"/>
  <c r="AH50" i="6" s="1"/>
  <c r="AI59" i="6"/>
  <c r="AI54" i="6"/>
  <c r="AH38" i="6"/>
  <c r="AH55" i="6"/>
  <c r="AJ54" i="6" l="1"/>
  <c r="AI38" i="6"/>
  <c r="AI55" i="6"/>
  <c r="AJ59" i="6"/>
  <c r="AI60" i="6"/>
  <c r="AI50" i="6" s="1"/>
  <c r="AJ60" i="6" l="1"/>
  <c r="AJ50" i="6" s="1"/>
  <c r="AK59" i="6"/>
  <c r="AJ55" i="6"/>
  <c r="AK54" i="6"/>
  <c r="AJ38" i="6"/>
  <c r="AK38" i="6" l="1"/>
  <c r="AL54" i="6"/>
  <c r="AK55" i="6"/>
  <c r="AL59" i="6"/>
  <c r="AK60" i="6"/>
  <c r="AK50" i="6" s="1"/>
  <c r="AM59" i="6" l="1"/>
  <c r="AL60" i="6"/>
  <c r="AL50" i="6" s="1"/>
  <c r="AM54" i="6"/>
  <c r="AL38" i="6"/>
  <c r="AL55" i="6"/>
  <c r="AN54" i="6" l="1"/>
  <c r="AM38" i="6"/>
  <c r="AM55" i="6"/>
  <c r="AN59" i="6"/>
  <c r="AM60" i="6"/>
  <c r="AM50" i="6" s="1"/>
  <c r="AO59" i="6" l="1"/>
  <c r="AN60" i="6"/>
  <c r="AN50" i="6" s="1"/>
  <c r="AO54" i="6"/>
  <c r="AN38" i="6"/>
  <c r="AN55" i="6"/>
  <c r="AP54" i="6" l="1"/>
  <c r="AO38" i="6"/>
  <c r="AO55" i="6"/>
  <c r="AP59" i="6"/>
  <c r="AO60" i="6"/>
  <c r="AO50" i="6" s="1"/>
  <c r="AQ59" i="6" l="1"/>
  <c r="AP60" i="6"/>
  <c r="AP50" i="6" s="1"/>
  <c r="AQ54" i="6"/>
  <c r="AP38" i="6"/>
  <c r="AP55" i="6"/>
  <c r="AQ38" i="6" l="1"/>
  <c r="AR54" i="6"/>
  <c r="AQ55" i="6"/>
  <c r="AR59" i="6"/>
  <c r="AQ60" i="6"/>
  <c r="AQ50" i="6" s="1"/>
  <c r="AS59" i="6" l="1"/>
  <c r="AR60" i="6"/>
  <c r="AS54" i="6"/>
  <c r="AR38" i="6"/>
  <c r="AR55" i="6"/>
  <c r="AT54" i="6" l="1"/>
  <c r="AS55" i="6"/>
  <c r="AS38" i="6"/>
  <c r="AR50" i="6"/>
  <c r="AT59" i="6"/>
  <c r="AS60" i="6"/>
  <c r="AS50" i="6" s="1"/>
  <c r="AU59" i="6" l="1"/>
  <c r="AT60" i="6"/>
  <c r="AT50" i="6" s="1"/>
  <c r="AT55" i="6"/>
  <c r="AU54" i="6"/>
  <c r="AT38" i="6"/>
  <c r="AU38" i="6" l="1"/>
  <c r="AU55" i="6"/>
  <c r="AV54" i="6"/>
  <c r="AV59" i="6"/>
  <c r="AU60" i="6"/>
  <c r="AU50" i="6" s="1"/>
  <c r="AV60" i="6" l="1"/>
  <c r="AV50" i="6" s="1"/>
  <c r="AW59" i="6"/>
  <c r="AW54" i="6"/>
  <c r="AV38" i="6"/>
  <c r="AV55" i="6"/>
  <c r="AX54" i="6" l="1"/>
  <c r="AW55" i="6"/>
  <c r="AW38" i="6"/>
  <c r="AW60" i="6"/>
  <c r="AW50" i="6" s="1"/>
  <c r="AX59" i="6"/>
  <c r="AY59" i="6" l="1"/>
  <c r="AX60" i="6"/>
  <c r="AX50" i="6" s="1"/>
  <c r="AX38" i="6"/>
  <c r="AX55" i="6"/>
  <c r="AY54" i="6"/>
  <c r="AZ54" i="6" l="1"/>
  <c r="AY55" i="6"/>
  <c r="AY38" i="6"/>
  <c r="AZ59" i="6"/>
  <c r="AY60" i="6"/>
  <c r="AY50" i="6" s="1"/>
  <c r="AZ60" i="6" l="1"/>
  <c r="AZ50" i="6" s="1"/>
  <c r="BA59" i="6"/>
  <c r="BA54" i="6"/>
  <c r="AZ38" i="6"/>
  <c r="AZ55" i="6"/>
  <c r="BA60" i="6" l="1"/>
  <c r="BA50" i="6" s="1"/>
  <c r="BB59" i="6"/>
  <c r="BB54" i="6"/>
  <c r="BA55" i="6"/>
  <c r="BA38" i="6"/>
  <c r="BB38" i="6" l="1"/>
  <c r="BB55" i="6"/>
  <c r="BC54" i="6"/>
  <c r="BC59" i="6"/>
  <c r="BB60" i="6"/>
  <c r="BB50" i="6" s="1"/>
  <c r="BC38" i="6" l="1"/>
  <c r="BC55" i="6"/>
  <c r="BD54" i="6"/>
  <c r="BD59" i="6"/>
  <c r="BC60" i="6"/>
  <c r="BC50" i="6" s="1"/>
  <c r="BD60" i="6" l="1"/>
  <c r="BE59" i="6"/>
  <c r="BD38" i="6"/>
  <c r="BD55" i="6"/>
  <c r="BE54" i="6"/>
  <c r="BF59" i="6" l="1"/>
  <c r="BE60" i="6"/>
  <c r="BE50" i="6" s="1"/>
  <c r="BE38" i="6"/>
  <c r="BE55" i="6"/>
  <c r="BF54" i="6"/>
  <c r="BD50" i="6"/>
  <c r="BG54" i="6" l="1"/>
  <c r="BF38" i="6"/>
  <c r="BF55" i="6"/>
  <c r="BG59" i="6"/>
  <c r="BF60" i="6"/>
  <c r="BF50" i="6" s="1"/>
  <c r="BH59" i="6" l="1"/>
  <c r="BG60" i="6"/>
  <c r="BG50" i="6" s="1"/>
  <c r="BG38" i="6"/>
  <c r="BH54" i="6"/>
  <c r="BG55" i="6"/>
  <c r="BH38" i="6" l="1"/>
  <c r="BI54" i="6"/>
  <c r="BH55" i="6"/>
  <c r="BH60" i="6"/>
  <c r="BH50" i="6" s="1"/>
  <c r="BI59" i="6"/>
  <c r="BJ54" i="6" l="1"/>
  <c r="BI38" i="6"/>
  <c r="BI55" i="6"/>
  <c r="BJ59" i="6"/>
  <c r="BI60" i="6"/>
  <c r="BI50" i="6" s="1"/>
  <c r="BK59" i="6" l="1"/>
  <c r="BJ60" i="6"/>
  <c r="BJ50" i="6" s="1"/>
  <c r="BK54" i="6"/>
  <c r="BJ55" i="6"/>
  <c r="BJ38" i="6"/>
  <c r="BL54" i="6" l="1"/>
  <c r="BK38" i="6"/>
  <c r="BK55" i="6"/>
  <c r="BL59" i="6"/>
  <c r="BK60" i="6"/>
  <c r="BK50" i="6" s="1"/>
  <c r="BL60" i="6" l="1"/>
  <c r="BL50" i="6" s="1"/>
  <c r="BM59" i="6"/>
  <c r="BL38" i="6"/>
  <c r="BL55" i="6"/>
  <c r="BM54" i="6"/>
  <c r="BN59" i="6" l="1"/>
  <c r="BM60" i="6"/>
  <c r="BM50" i="6" s="1"/>
  <c r="BM38" i="6"/>
  <c r="BN54" i="6"/>
  <c r="BM55" i="6"/>
  <c r="BO54" i="6" l="1"/>
  <c r="BN38" i="6"/>
  <c r="BN55" i="6"/>
  <c r="BO59" i="6"/>
  <c r="BN60" i="6"/>
  <c r="BN50" i="6" s="1"/>
  <c r="BO60" i="6" l="1"/>
  <c r="BO50" i="6" s="1"/>
  <c r="BP59" i="6"/>
  <c r="BO38" i="6"/>
  <c r="BP54" i="6"/>
  <c r="BO55" i="6"/>
  <c r="BQ59" i="6" l="1"/>
  <c r="BP60" i="6"/>
  <c r="BP38" i="6"/>
  <c r="BP55" i="6"/>
  <c r="BQ54" i="6"/>
  <c r="BP50" i="6" l="1"/>
  <c r="BQ55" i="6"/>
  <c r="BR54" i="6"/>
  <c r="BQ38" i="6"/>
  <c r="BQ60" i="6"/>
  <c r="BQ50" i="6" s="1"/>
  <c r="BR59" i="6"/>
  <c r="BR55" i="6" l="1"/>
  <c r="BS54" i="6"/>
  <c r="BR38" i="6"/>
  <c r="BS59" i="6"/>
  <c r="BR60" i="6"/>
  <c r="BR50" i="6" s="1"/>
  <c r="BS38" i="6" l="1"/>
  <c r="BT54" i="6"/>
  <c r="BS55" i="6"/>
  <c r="BT59" i="6"/>
  <c r="BS60" i="6"/>
  <c r="BS50" i="6" s="1"/>
  <c r="BT60" i="6" l="1"/>
  <c r="BT50" i="6" s="1"/>
  <c r="BU59" i="6"/>
  <c r="BT38" i="6"/>
  <c r="BT55" i="6"/>
  <c r="BU54" i="6"/>
  <c r="BV59" i="6" l="1"/>
  <c r="BU60" i="6"/>
  <c r="BU50" i="6" s="1"/>
  <c r="BV54" i="6"/>
  <c r="BU55" i="6"/>
  <c r="BU38" i="6"/>
  <c r="BW54" i="6" l="1"/>
  <c r="BV38" i="6"/>
  <c r="BV55" i="6"/>
  <c r="BV60" i="6"/>
  <c r="BV50" i="6" s="1"/>
  <c r="BW59" i="6"/>
  <c r="BX59" i="6" l="1"/>
  <c r="BW60" i="6"/>
  <c r="BW50" i="6" s="1"/>
  <c r="BW38" i="6"/>
  <c r="BW55" i="6"/>
  <c r="BX54" i="6"/>
  <c r="BX38" i="6" l="1"/>
  <c r="BX55" i="6"/>
  <c r="BY54" i="6"/>
  <c r="BY59" i="6"/>
  <c r="BX60" i="6"/>
  <c r="BX50" i="6" s="1"/>
  <c r="BZ54" i="6" l="1"/>
  <c r="BY38" i="6"/>
  <c r="BY55" i="6"/>
  <c r="BZ59" i="6"/>
  <c r="BY60" i="6"/>
  <c r="BY50" i="6" s="1"/>
  <c r="CA59" i="6" l="1"/>
  <c r="BZ60" i="6"/>
  <c r="BZ50" i="6" s="1"/>
  <c r="CA54" i="6"/>
  <c r="BZ55" i="6"/>
  <c r="BZ38" i="6"/>
  <c r="CB54" i="6" l="1"/>
  <c r="CA38" i="6"/>
  <c r="CA55" i="6"/>
  <c r="CB59" i="6"/>
  <c r="CA60" i="6"/>
  <c r="CA50" i="6" s="1"/>
  <c r="CC59" i="6" l="1"/>
  <c r="CB60" i="6"/>
  <c r="CB55" i="6"/>
  <c r="CB38" i="6"/>
  <c r="CC54" i="6"/>
  <c r="CB50" i="6" l="1"/>
  <c r="CC55" i="6"/>
  <c r="CD54" i="6"/>
  <c r="CC38" i="6"/>
  <c r="CC60" i="6"/>
  <c r="CC50" i="6" s="1"/>
  <c r="CD59" i="6"/>
  <c r="CE54" i="6" l="1"/>
  <c r="CD38" i="6"/>
  <c r="CD55" i="6"/>
  <c r="CE59" i="6"/>
  <c r="CD60" i="6"/>
  <c r="CD50" i="6" s="1"/>
  <c r="CF59" i="6" l="1"/>
  <c r="CE60" i="6"/>
  <c r="CE50" i="6" s="1"/>
  <c r="CE38" i="6"/>
  <c r="CF54" i="6"/>
  <c r="CE55" i="6"/>
  <c r="CF55" i="6" l="1"/>
  <c r="CG54" i="6"/>
  <c r="CF38" i="6"/>
  <c r="CF60" i="6"/>
  <c r="CF50" i="6" s="1"/>
  <c r="CG59" i="6"/>
  <c r="CG38" i="6" l="1"/>
  <c r="CH54" i="6"/>
  <c r="CG55" i="6"/>
  <c r="CG50" i="6"/>
  <c r="CG60" i="6"/>
  <c r="CH59" i="6"/>
  <c r="CH55" i="6" l="1"/>
  <c r="CI54" i="6"/>
  <c r="CH38" i="6"/>
  <c r="CH60" i="6"/>
  <c r="CH50" i="6" s="1"/>
  <c r="CI59" i="6"/>
  <c r="CJ54" i="6" l="1"/>
  <c r="CI38" i="6"/>
  <c r="CI55" i="6"/>
  <c r="CJ59" i="6"/>
  <c r="CI60" i="6"/>
  <c r="CI50" i="6" s="1"/>
  <c r="CK59" i="6" l="1"/>
  <c r="CJ60" i="6"/>
  <c r="CJ50" i="6" s="1"/>
  <c r="CJ55" i="6"/>
  <c r="CK54" i="6"/>
  <c r="CJ38" i="6"/>
  <c r="CL54" i="6" l="1"/>
  <c r="CK55" i="6"/>
  <c r="CK38" i="6"/>
  <c r="CL59" i="6"/>
  <c r="CK60" i="6"/>
  <c r="CK50" i="6" s="1"/>
  <c r="CM59" i="6" l="1"/>
  <c r="CL60" i="6"/>
  <c r="CL50" i="6" s="1"/>
  <c r="CM54" i="6"/>
  <c r="CL38" i="6"/>
  <c r="CL55" i="6"/>
  <c r="CN54" i="6" l="1"/>
  <c r="CM38" i="6"/>
  <c r="CM55" i="6"/>
  <c r="CM60" i="6"/>
  <c r="CM50" i="6" s="1"/>
  <c r="CN59" i="6"/>
  <c r="CO59" i="6" l="1"/>
  <c r="CN60" i="6"/>
  <c r="CO54" i="6"/>
  <c r="CN38" i="6"/>
  <c r="CN55" i="6"/>
  <c r="CN50" i="6" l="1"/>
  <c r="CP54" i="6"/>
  <c r="CO38" i="6"/>
  <c r="CO55" i="6"/>
  <c r="CP59" i="6"/>
  <c r="CO60" i="6"/>
  <c r="CO50" i="6" s="1"/>
  <c r="CP55" i="6" l="1"/>
  <c r="CQ54" i="6"/>
  <c r="CP38" i="6"/>
  <c r="CP60" i="6"/>
  <c r="CP50" i="6" s="1"/>
  <c r="CQ59" i="6"/>
  <c r="CR54" i="6" l="1"/>
  <c r="CQ55" i="6"/>
  <c r="CQ38" i="6"/>
  <c r="CQ60" i="6"/>
  <c r="CQ50" i="6" s="1"/>
  <c r="CR59" i="6"/>
  <c r="CR60" i="6" l="1"/>
  <c r="CR50" i="6" s="1"/>
  <c r="CS59" i="6"/>
  <c r="CS54" i="6"/>
  <c r="CR38" i="6"/>
  <c r="CR55" i="6"/>
  <c r="CT54" i="6" l="1"/>
  <c r="CS38" i="6"/>
  <c r="CS55" i="6"/>
  <c r="CT59" i="6"/>
  <c r="CS60" i="6"/>
  <c r="CS50" i="6" s="1"/>
  <c r="CT60" i="6" l="1"/>
  <c r="CT50" i="6" s="1"/>
  <c r="CU59" i="6"/>
  <c r="CT38" i="6"/>
  <c r="CU54" i="6"/>
  <c r="CT55" i="6"/>
  <c r="CV59" i="6" l="1"/>
  <c r="CU60" i="6"/>
  <c r="CU50" i="6" s="1"/>
  <c r="CV54" i="6"/>
  <c r="CU38" i="6"/>
  <c r="CU55" i="6"/>
  <c r="CV38" i="6" l="1"/>
  <c r="CV55" i="6"/>
  <c r="CW54" i="6"/>
  <c r="CV60" i="6"/>
  <c r="CV50" i="6" s="1"/>
  <c r="CW59" i="6"/>
  <c r="CW38" i="6" l="1"/>
  <c r="CX54" i="6"/>
  <c r="CW55" i="6"/>
  <c r="CW60" i="6"/>
  <c r="CW50" i="6" s="1"/>
  <c r="CX59" i="6"/>
  <c r="CX38" i="6" l="1"/>
  <c r="CY54" i="6"/>
  <c r="CX55" i="6"/>
  <c r="CY59" i="6"/>
  <c r="CX60" i="6"/>
  <c r="CX50" i="6" s="1"/>
  <c r="CZ59" i="6" l="1"/>
  <c r="CY60" i="6"/>
  <c r="CY50" i="6" s="1"/>
  <c r="CZ54" i="6"/>
  <c r="CY55" i="6"/>
  <c r="CY38" i="6"/>
  <c r="CZ38" i="6" l="1"/>
  <c r="DA54" i="6"/>
  <c r="CZ55" i="6"/>
  <c r="CZ60" i="6"/>
  <c r="DA59" i="6"/>
  <c r="CZ50" i="6" l="1"/>
  <c r="DA38" i="6"/>
  <c r="DB54" i="6"/>
  <c r="DA55" i="6"/>
  <c r="DB59" i="6"/>
  <c r="DA60" i="6"/>
  <c r="DA50" i="6" s="1"/>
  <c r="DC54" i="6" l="1"/>
  <c r="DB55" i="6"/>
  <c r="DB38" i="6"/>
  <c r="DB60" i="6"/>
  <c r="DB50" i="6" s="1"/>
  <c r="DC59" i="6"/>
  <c r="DD59" i="6" l="1"/>
  <c r="DC60" i="6"/>
  <c r="DC50" i="6" s="1"/>
  <c r="DC55" i="6"/>
  <c r="DD54" i="6"/>
  <c r="DC38" i="6"/>
  <c r="DD38" i="6" l="1"/>
  <c r="DD55" i="6"/>
  <c r="DE54" i="6"/>
  <c r="DD60" i="6"/>
  <c r="DD50" i="6" s="1"/>
  <c r="DE59" i="6"/>
  <c r="DF54" i="6" l="1"/>
  <c r="DE38" i="6"/>
  <c r="DE55" i="6"/>
  <c r="DF59" i="6"/>
  <c r="DE60" i="6"/>
  <c r="DE50" i="6" s="1"/>
  <c r="DG59" i="6" l="1"/>
  <c r="DF60" i="6"/>
  <c r="DF50" i="6" s="1"/>
  <c r="DG54" i="6"/>
  <c r="DF55" i="6"/>
  <c r="DF38" i="6"/>
  <c r="DH54" i="6" l="1"/>
  <c r="DG38" i="6"/>
  <c r="DG55" i="6"/>
  <c r="DG60" i="6"/>
  <c r="DG50" i="6" s="1"/>
  <c r="DH59" i="6"/>
  <c r="DH60" i="6" l="1"/>
  <c r="DH50" i="6" s="1"/>
  <c r="DI59" i="6"/>
  <c r="DI54" i="6"/>
  <c r="DH38" i="6"/>
  <c r="DH55" i="6"/>
  <c r="DI38" i="6" l="1"/>
  <c r="DI55" i="6"/>
  <c r="DJ54" i="6"/>
  <c r="DJ59" i="6"/>
  <c r="DI60" i="6"/>
  <c r="DI50" i="6" s="1"/>
  <c r="DK59" i="6" l="1"/>
  <c r="DJ60" i="6"/>
  <c r="DJ50" i="6" s="1"/>
  <c r="DJ38" i="6"/>
  <c r="DJ55" i="6"/>
  <c r="DK54" i="6"/>
  <c r="DK38" i="6" l="1"/>
  <c r="DL54" i="6"/>
  <c r="DK55" i="6"/>
  <c r="DL59" i="6"/>
  <c r="DK60" i="6"/>
  <c r="DK50" i="6" s="1"/>
  <c r="DM59" i="6" l="1"/>
  <c r="DL60" i="6"/>
  <c r="DM54" i="6"/>
  <c r="DL38" i="6"/>
  <c r="DL55" i="6"/>
  <c r="DN54" i="6" l="1"/>
  <c r="DM38" i="6"/>
  <c r="DM55" i="6"/>
  <c r="DL50" i="6"/>
  <c r="DN59" i="6"/>
  <c r="DM60" i="6"/>
  <c r="DM50" i="6" s="1"/>
  <c r="DN60" i="6" l="1"/>
  <c r="DN50" i="6" s="1"/>
  <c r="DO59" i="6"/>
  <c r="DN55" i="6"/>
  <c r="DO54" i="6"/>
  <c r="DN38" i="6"/>
  <c r="DO38" i="6" l="1"/>
  <c r="DO55" i="6"/>
  <c r="DP54" i="6"/>
  <c r="DO60" i="6"/>
  <c r="DO50" i="6" s="1"/>
  <c r="DP59" i="6"/>
  <c r="DP55" i="6" l="1"/>
  <c r="DQ54" i="6"/>
  <c r="DP38" i="6"/>
  <c r="DP60" i="6"/>
  <c r="DP50" i="6" s="1"/>
  <c r="DQ59" i="6"/>
  <c r="DR54" i="6" l="1"/>
  <c r="DQ38" i="6"/>
  <c r="DQ55" i="6"/>
  <c r="DR59" i="6"/>
  <c r="DQ60" i="6"/>
  <c r="DQ50" i="6" s="1"/>
  <c r="DS59" i="6" l="1"/>
  <c r="DR60" i="6"/>
  <c r="DR50" i="6" s="1"/>
  <c r="DS54" i="6"/>
  <c r="DR38" i="6"/>
  <c r="DR55" i="6"/>
  <c r="DS55" i="6" l="1"/>
  <c r="DT54" i="6"/>
  <c r="DS38" i="6"/>
  <c r="DT59" i="6"/>
  <c r="DS60" i="6"/>
  <c r="DS50" i="6" s="1"/>
  <c r="DT38" i="6" l="1"/>
  <c r="DU54" i="6"/>
  <c r="DT55" i="6"/>
  <c r="DU59" i="6"/>
  <c r="DT60" i="6"/>
  <c r="DT50" i="6" s="1"/>
  <c r="DV59" i="6" l="1"/>
  <c r="DU60" i="6"/>
  <c r="DU50" i="6" s="1"/>
  <c r="DU38" i="6"/>
  <c r="DV54" i="6"/>
  <c r="DU55" i="6"/>
  <c r="DV55" i="6" l="1"/>
  <c r="DW54" i="6"/>
  <c r="DV38" i="6"/>
  <c r="DW59" i="6"/>
  <c r="DV60" i="6"/>
  <c r="DV50" i="6" s="1"/>
  <c r="DW60" i="6" l="1"/>
  <c r="DX59" i="6"/>
  <c r="DX60" i="6" s="1"/>
  <c r="DW38" i="6"/>
  <c r="DX54" i="6"/>
  <c r="DW55" i="6"/>
  <c r="DX38" i="6" l="1"/>
  <c r="DX55" i="6"/>
  <c r="I52" i="5" s="1"/>
  <c r="G97" i="5" s="1"/>
  <c r="DW50" i="6"/>
  <c r="DX50" i="6"/>
  <c r="I51" i="5" l="1"/>
  <c r="I49" i="5"/>
  <c r="G74" i="5" s="1"/>
  <c r="N49" i="5" l="1"/>
</calcChain>
</file>

<file path=xl/sharedStrings.xml><?xml version="1.0" encoding="utf-8"?>
<sst xmlns="http://schemas.openxmlformats.org/spreadsheetml/2006/main" count="1656" uniqueCount="277">
  <si>
    <t>Notes Sheet</t>
  </si>
  <si>
    <t>Sailing Time Per Annum</t>
  </si>
  <si>
    <t>Metric</t>
  </si>
  <si>
    <t>Hours per Year</t>
  </si>
  <si>
    <t>Link</t>
  </si>
  <si>
    <t>Calculation</t>
  </si>
  <si>
    <t>[1]</t>
  </si>
  <si>
    <t>[2]</t>
  </si>
  <si>
    <t>[3]</t>
  </si>
  <si>
    <t>Fuel Price</t>
  </si>
  <si>
    <t>USD/Tonne</t>
  </si>
  <si>
    <t>Fuel Savings</t>
  </si>
  <si>
    <t>Fuel Savings (in financial terms)</t>
  </si>
  <si>
    <t>[8]</t>
  </si>
  <si>
    <t>[9] = [7] X [8]</t>
  </si>
  <si>
    <t>USD</t>
  </si>
  <si>
    <t>Loan to Value</t>
  </si>
  <si>
    <t>USD/Year</t>
  </si>
  <si>
    <t>Cash Flows Calculations</t>
  </si>
  <si>
    <t>Month</t>
  </si>
  <si>
    <t>Fuel Savings Calculations</t>
  </si>
  <si>
    <t>Amounts in USD</t>
  </si>
  <si>
    <t>Fuel Savings per month</t>
  </si>
  <si>
    <t>Split into:</t>
  </si>
  <si>
    <t>Owner</t>
  </si>
  <si>
    <t>Charterer</t>
  </si>
  <si>
    <t>Do not delete!</t>
  </si>
  <si>
    <t>Upgrade Option</t>
  </si>
  <si>
    <t>Loan Calculations</t>
  </si>
  <si>
    <t>Loan Balance (beginning)</t>
  </si>
  <si>
    <t>Payments</t>
  </si>
  <si>
    <t>Loan Balance (end)</t>
  </si>
  <si>
    <t>Cost of Upgrade</t>
  </si>
  <si>
    <t>Loan</t>
  </si>
  <si>
    <t>Cash</t>
  </si>
  <si>
    <t>[-] Cash Required</t>
  </si>
  <si>
    <t xml:space="preserve">[-] Principal Repayment </t>
  </si>
  <si>
    <t xml:space="preserve">[-] Interest Payment </t>
  </si>
  <si>
    <t>Net Cash Inflow to the Owner</t>
  </si>
  <si>
    <t>Interest Payment</t>
  </si>
  <si>
    <t>Interest Rate</t>
  </si>
  <si>
    <t>CONTROL PANEL (SENSITIVITY ANALYSIS SELECTION)</t>
  </si>
  <si>
    <t>Loan Profile</t>
  </si>
  <si>
    <t>2 years; Interest Payments every 3 months</t>
  </si>
  <si>
    <t>2 years; Interest Payments every 6 months</t>
  </si>
  <si>
    <t>2 years; Interest Payments every 12 months</t>
  </si>
  <si>
    <t>3 years; Interest Payments every 3 months</t>
  </si>
  <si>
    <t>3 years; Interest Payments every 6 months</t>
  </si>
  <si>
    <t>3 years; Interest Payments every 12 months</t>
  </si>
  <si>
    <t>Efficiency Fee:</t>
  </si>
  <si>
    <t>4 years; Interest Payments every 12 months</t>
  </si>
  <si>
    <t>4 years; Interest Payments every 3 months</t>
  </si>
  <si>
    <t>4 years; Interest Payments every 6 months</t>
  </si>
  <si>
    <t>Loan Installments (number)</t>
  </si>
  <si>
    <t>Loan Flag</t>
  </si>
  <si>
    <t>Loan Interest Rate (effective)</t>
  </si>
  <si>
    <t>Loan Interest Rate (annual)</t>
  </si>
  <si>
    <t>Efficiency Fees</t>
  </si>
  <si>
    <t>Fuel Savings Split</t>
  </si>
  <si>
    <t>Fuel Savings Split (Owner's share)</t>
  </si>
  <si>
    <t>Inputs / Outputs Sheet</t>
  </si>
  <si>
    <t>Cummulative Net Cash Inflow to the Owner</t>
  </si>
  <si>
    <t>Payback Period (in months)</t>
  </si>
  <si>
    <t>Sailing Time (in hours per year)</t>
  </si>
  <si>
    <t>Project IRR [Internal Rate of Return] (%)</t>
  </si>
  <si>
    <t>Equity IRR [Internal Rate of Return] (%)</t>
  </si>
  <si>
    <t>BUNKIS38 Index</t>
  </si>
  <si>
    <t>BUNKIS18 Index</t>
  </si>
  <si>
    <t>CO1 Comdty</t>
  </si>
  <si>
    <t>Date</t>
  </si>
  <si>
    <t>PX_LAST</t>
  </si>
  <si>
    <t>#N/A N/A</t>
  </si>
  <si>
    <t>Bunker IS380 Index</t>
  </si>
  <si>
    <t>Bunker IS180 Index</t>
  </si>
  <si>
    <t>Short Name</t>
  </si>
  <si>
    <t>NEWL US Equity</t>
  </si>
  <si>
    <t>SHIP US Equity</t>
  </si>
  <si>
    <t>TOPS US Equity</t>
  </si>
  <si>
    <t>DRYS US Equity</t>
  </si>
  <si>
    <t>EXM US Equity</t>
  </si>
  <si>
    <t>PRGN US Equity</t>
  </si>
  <si>
    <t>ANW US Equity</t>
  </si>
  <si>
    <t>SBLK US Equity</t>
  </si>
  <si>
    <t>ESEA US Equity</t>
  </si>
  <si>
    <t>CPLP US Equity</t>
  </si>
  <si>
    <t>FREE US Equity</t>
  </si>
  <si>
    <t>DCIX US Equity</t>
  </si>
  <si>
    <t>DSX US Equity</t>
  </si>
  <si>
    <t>CMRE US Equity</t>
  </si>
  <si>
    <t>SB US Equity</t>
  </si>
  <si>
    <t>DAC US Equity</t>
  </si>
  <si>
    <t>TNP US Equity</t>
  </si>
  <si>
    <t>GLBS US Equity</t>
  </si>
  <si>
    <t>GASS US Equity</t>
  </si>
  <si>
    <t>TEU US Equity</t>
  </si>
  <si>
    <t>NNA US Equity</t>
  </si>
  <si>
    <t>Bloomberg Ticker</t>
  </si>
  <si>
    <t>Market Cap (USD)</t>
  </si>
  <si>
    <t>Revenue T12M (USD)</t>
  </si>
  <si>
    <t>Average</t>
  </si>
  <si>
    <t>Median</t>
  </si>
  <si>
    <t>Net Cash Inflows to the Owner (Equity IRR)</t>
  </si>
  <si>
    <t>[-] Total Investment</t>
  </si>
  <si>
    <t>Newlead Holdings</t>
  </si>
  <si>
    <t>Top Ships</t>
  </si>
  <si>
    <t>Navios Maritime</t>
  </si>
  <si>
    <t>Dryships</t>
  </si>
  <si>
    <t>Excel Maritime</t>
  </si>
  <si>
    <t>Seanergy Maritime</t>
  </si>
  <si>
    <t>Paragon Shipping</t>
  </si>
  <si>
    <t>Star Bulk Carriers</t>
  </si>
  <si>
    <t>Euroseas Ltd.</t>
  </si>
  <si>
    <t>Capital Partners</t>
  </si>
  <si>
    <t>Freeseas Inc.</t>
  </si>
  <si>
    <t>Diana Containers</t>
  </si>
  <si>
    <t>Diana Shipping</t>
  </si>
  <si>
    <t>Costamare Inc.</t>
  </si>
  <si>
    <t>Safe Bulkers</t>
  </si>
  <si>
    <t>Danaos Corp</t>
  </si>
  <si>
    <t>Tsakos Energy</t>
  </si>
  <si>
    <t>Globus Maritime</t>
  </si>
  <si>
    <t>StealthGas</t>
  </si>
  <si>
    <t>Box Ships</t>
  </si>
  <si>
    <t>EPS T12M (USD)</t>
  </si>
  <si>
    <t>The investment criteria are depicted in sheet "Inputs_Outputs"</t>
  </si>
  <si>
    <t>For sensitivity analysis, please select parameters from the drop-down menus located at sheet "Inputs_Outputs"</t>
  </si>
  <si>
    <t>a) Upgrade Option</t>
  </si>
  <si>
    <t>b) Sailing Time</t>
  </si>
  <si>
    <t>c) Fuel Price Reduction</t>
  </si>
  <si>
    <t>d) Fuel Savings Split (Owner vs. Charterer)</t>
  </si>
  <si>
    <t>e) Loan to Value %</t>
  </si>
  <si>
    <t>f) Loan Profile (duration, payments)</t>
  </si>
  <si>
    <t>g) Loan interest rate</t>
  </si>
  <si>
    <t>Assumption: Principal repayment and interest payment dates coincide.</t>
  </si>
  <si>
    <t>Efficiency Fees (i.e. fuel savings paid to the owner) are collectivelly paid every 3 months.</t>
  </si>
  <si>
    <t>No tax implications have been taken into consideration.</t>
  </si>
  <si>
    <t>and under the section "CONTROL PANEL (SENSITIVITY ANALYSIS SELECTION)".</t>
  </si>
  <si>
    <t>You may conduct sensitivity analyses for the following parameters:</t>
  </si>
  <si>
    <t>be compared against the company's Cost of Equity.</t>
  </si>
  <si>
    <r>
      <rPr>
        <b/>
        <sz val="11"/>
        <color theme="1"/>
        <rFont val="Arial"/>
        <family val="2"/>
        <charset val="161"/>
      </rPr>
      <t>Project IRR</t>
    </r>
    <r>
      <rPr>
        <sz val="11"/>
        <color theme="1"/>
        <rFont val="Arial"/>
        <family val="2"/>
        <charset val="161"/>
      </rPr>
      <t xml:space="preserve"> is based on the fundamental assumption that the project is financed only by equity. Thus it should </t>
    </r>
  </si>
  <si>
    <r>
      <rPr>
        <b/>
        <sz val="11"/>
        <color theme="1"/>
        <rFont val="Arial"/>
        <family val="2"/>
        <charset val="161"/>
      </rPr>
      <t>Equity IRR</t>
    </r>
    <r>
      <rPr>
        <sz val="11"/>
        <color theme="1"/>
        <rFont val="Arial"/>
        <family val="2"/>
        <charset val="161"/>
      </rPr>
      <t xml:space="preserve"> is based on the fundamental assumption that the project is financed via a mix of debt &amp; equity. Thus it </t>
    </r>
  </si>
  <si>
    <t>Cells formatted with this colour, are inputs and should be filled in by the user.</t>
  </si>
  <si>
    <t>Cells formatted with this colour, are inputs that are subject to sensitivity test and are automatically amended.</t>
  </si>
  <si>
    <t>Cells indicated with this colour, are outputs and normally their formulas should not be amended by the user.</t>
  </si>
  <si>
    <t>Cells indicated with this font, are links and should not be amended by the user.</t>
  </si>
  <si>
    <t>Table of Contents</t>
  </si>
  <si>
    <t>Cash Flows</t>
  </si>
  <si>
    <t>Sheet Name</t>
  </si>
  <si>
    <t>¤</t>
  </si>
  <si>
    <t>Description</t>
  </si>
  <si>
    <t>Appendices</t>
  </si>
  <si>
    <t>Greek Shipping Companies</t>
  </si>
  <si>
    <t>This sheet contains notes that will help the reader work around the excel file.</t>
  </si>
  <si>
    <t>This sheet depicts the evolution of the Bunker 380 and Bunker 180 Indices, as well as the evolution of Brent from 2002 onwards. This graphs provide useful insights for the volatility (high &amp; low prices) of fuel</t>
  </si>
  <si>
    <t>This sheet contains the inputs of the SAYS model and the subsequent investment criteria results. This constitutes the main sheet of the excel, where user can fill in inputs, conduct sensitivity tests and observe the investment criteria results.</t>
  </si>
  <si>
    <t>All necessary calculations of the SAYS model are included here. Normally, no input from the user is required on this sheet.</t>
  </si>
  <si>
    <t>This sheet presents the average Cost of Equity &amp; Weighted Average Cost of Capital for listed Greek shipping companies (Source: Bloomberg, 24.4.2013 update)</t>
  </si>
  <si>
    <t>Bunker Prices</t>
  </si>
  <si>
    <t>Back Button</t>
  </si>
  <si>
    <t>Cost of Equity</t>
  </si>
  <si>
    <t>Should be compared to Cost of Equity</t>
  </si>
  <si>
    <t>Should be compared to Weighted Cost of Capital</t>
  </si>
  <si>
    <t>Net Cash Inflows to the Owner (Project IRR)</t>
  </si>
  <si>
    <t>Graphs</t>
  </si>
  <si>
    <t>This sheet presents basic graphs of the SAYS model.</t>
  </si>
  <si>
    <t>Net Present Value Calculation</t>
  </si>
  <si>
    <t>Investment / Inflows</t>
  </si>
  <si>
    <t>Discount Factor @ Cost of Equity</t>
  </si>
  <si>
    <t>Discounted Investment / Inflows</t>
  </si>
  <si>
    <t>Should be positive to Accept</t>
  </si>
  <si>
    <t>Annualised Cash Flows</t>
  </si>
  <si>
    <t>Cash Flows (Equity IRR)</t>
  </si>
  <si>
    <t>Cash Flows (Project IRR)</t>
  </si>
  <si>
    <t>Payback Period (in years)</t>
  </si>
  <si>
    <r>
      <t>Net Present Value</t>
    </r>
    <r>
      <rPr>
        <sz val="11"/>
        <color theme="1"/>
        <rFont val="Arial"/>
        <family val="2"/>
        <charset val="161"/>
      </rPr>
      <t xml:space="preserve"> is the difference between the present value of cash inflows (i.e. fuel cost savings) and the present</t>
    </r>
  </si>
  <si>
    <t>value of cash outflows (i.e. loan payments). This is equal to the increase of shareholders' wealth as a result of accepting</t>
  </si>
  <si>
    <t>Owner's Cummulative Monthly Cash Inflows (Outflows)</t>
  </si>
  <si>
    <t>Owner's Cummulative Monthly Cash Inflows (Outflows) - Close-up (first 24 months)</t>
  </si>
  <si>
    <t>Cash Inflow to the Charterer</t>
  </si>
  <si>
    <t>Cummulative Cash Inflow to the Charterer</t>
  </si>
  <si>
    <t>Charterer's Cummulative Monthly Cash Inflows</t>
  </si>
  <si>
    <t>Cummulative Net Cash Inflow to the Lender</t>
  </si>
  <si>
    <t>Finance Provider's Cummulative Monthly Cash Inflows (Outflows) - Principal &amp; Interest Payments</t>
  </si>
  <si>
    <t>Fuel Savings (total)</t>
  </si>
  <si>
    <t>Fuel Savings (owner)</t>
  </si>
  <si>
    <t>Interest Payments</t>
  </si>
  <si>
    <t>Interest Coverage Ratio</t>
  </si>
  <si>
    <t>INVESTMENT APPRAISAL CRITERIA (OWNER)</t>
  </si>
  <si>
    <t>INVESTMENT APPRAISAL CRITERIA (FINANCIAL PROVIDER)</t>
  </si>
  <si>
    <t>Interest Coverage Ratio (average)</t>
  </si>
  <si>
    <t>Interest Coverage Ratio (minimum)</t>
  </si>
  <si>
    <t>Debt Service Coverage Ratio</t>
  </si>
  <si>
    <t>Principal Repayments</t>
  </si>
  <si>
    <r>
      <rPr>
        <b/>
        <sz val="11"/>
        <color theme="1"/>
        <rFont val="Arial"/>
        <family val="2"/>
        <charset val="161"/>
      </rPr>
      <t>Interest Coverage Ratio</t>
    </r>
    <r>
      <rPr>
        <sz val="11"/>
        <color theme="1"/>
        <rFont val="Arial"/>
        <family val="2"/>
        <charset val="161"/>
      </rPr>
      <t xml:space="preserve"> is defined as the owner's portion of fuel savings over interest payment obligations.</t>
    </r>
  </si>
  <si>
    <r>
      <rPr>
        <b/>
        <sz val="11"/>
        <color theme="1"/>
        <rFont val="Arial"/>
        <family val="2"/>
        <charset val="161"/>
      </rPr>
      <t>Debt Service Coverage Ratio</t>
    </r>
    <r>
      <rPr>
        <sz val="11"/>
        <color theme="1"/>
        <rFont val="Arial"/>
        <family val="2"/>
        <charset val="161"/>
      </rPr>
      <t xml:space="preserve"> is defined as the owner's portion of fuel savings over interest payment obligations plus</t>
    </r>
  </si>
  <si>
    <t>principal repayments. As a rule of thumb, banks required this ratio to exceed 1.2.</t>
  </si>
  <si>
    <t>Debt Service Coverage Ratio (average)</t>
  </si>
  <si>
    <t>Debt Service Coverage Ratio (minimum)</t>
  </si>
  <si>
    <t>PARAMETERS VALUES</t>
  </si>
  <si>
    <t>Parameter Values Sheet</t>
  </si>
  <si>
    <t>Sailing Time (hours/year)</t>
  </si>
  <si>
    <t>Notes</t>
  </si>
  <si>
    <t>Inputs_Outputs</t>
  </si>
  <si>
    <t>Parameters Values</t>
  </si>
  <si>
    <t>Values for each input parameter can be added/removed on this sheet.</t>
  </si>
  <si>
    <t>Discounted Payback Period (in months)</t>
  </si>
  <si>
    <t>Discounted Cum/ve Net Cash Inflow (Owner)</t>
  </si>
  <si>
    <t>Discounted Net Cash Inflow to the Owner</t>
  </si>
  <si>
    <t>Discounted Payback Period (in years)</t>
  </si>
  <si>
    <r>
      <rPr>
        <b/>
        <sz val="11"/>
        <color theme="1"/>
        <rFont val="Arial"/>
        <family val="2"/>
        <charset val="161"/>
      </rPr>
      <t xml:space="preserve">Payback period </t>
    </r>
    <r>
      <rPr>
        <sz val="11"/>
        <color theme="1"/>
        <rFont val="Arial"/>
        <family val="2"/>
        <charset val="161"/>
      </rPr>
      <t>refers to the length of time required to recover the cost of an investment in nominal terms, whereas</t>
    </r>
  </si>
  <si>
    <r>
      <rPr>
        <b/>
        <sz val="11"/>
        <color theme="1"/>
        <rFont val="Arial"/>
        <family val="2"/>
        <charset val="161"/>
      </rPr>
      <t xml:space="preserve">Discounted Payback period </t>
    </r>
    <r>
      <rPr>
        <sz val="11"/>
        <color theme="1"/>
        <rFont val="Arial"/>
        <family val="2"/>
        <charset val="161"/>
      </rPr>
      <t>is the same appraisal criteria but with the time value of money concept incorporated.</t>
    </r>
  </si>
  <si>
    <t>Not yet defined</t>
  </si>
  <si>
    <t>SENSITIVITY ANALYSIS AREA (Do not delete!)</t>
  </si>
  <si>
    <t>Sensitivity Analysis Tables</t>
  </si>
  <si>
    <t>Fuel Savings Split (Owner's Share)</t>
  </si>
  <si>
    <t>Net Present Value Sensitivity Analysis (in USD) / Parameters:  Fuel Savings Split Vs Fuel Price Reduction</t>
  </si>
  <si>
    <t>should be compared against the company's Weighted Average Cost of Capital.</t>
  </si>
  <si>
    <t>Equity Internal Rate of Return (IRR) (in %) / Parameters:  Fuel Savings Split Vs Fuel Price Reduction</t>
  </si>
  <si>
    <t>Sensitivity Tables</t>
  </si>
  <si>
    <t>This sheet gathers the main sensitivity analyses on the investment appraisal criteria.</t>
  </si>
  <si>
    <t>Discounted Payback Period Sensitivity Analysis (in years) / Parameters:  Fuel Savings Split Vs Fuel Price Reduction</t>
  </si>
  <si>
    <t>The discount rate used for the application of the Discounted Payback Period equals to the cost of equity of Greek listed</t>
  </si>
  <si>
    <t>shipping companies as reported by the Bloomberg database</t>
  </si>
  <si>
    <t>Aegean Marine Petroleum</t>
  </si>
  <si>
    <t>Source: Bloomberg (16.5.2013)</t>
  </si>
  <si>
    <t>SUMMARY OF PROJECT CASH FLOWS</t>
  </si>
  <si>
    <t>Owner's Net Cash Flows from SAYS / month (during the loan period)</t>
  </si>
  <si>
    <t>Owner's Net Cash Flows from SAYS / month (after the loan period)</t>
  </si>
  <si>
    <t>Charterer's Net Cash Flows / month</t>
  </si>
  <si>
    <t>Fuel Price in $ / tonne</t>
  </si>
  <si>
    <t>Discounted Cash Flows</t>
  </si>
  <si>
    <t>Investment Period Flag</t>
  </si>
  <si>
    <t>Investment Period (in years)</t>
  </si>
  <si>
    <t>Total Net Cash Flows generated by SAYS / year</t>
  </si>
  <si>
    <t>Tonnes per Day</t>
  </si>
  <si>
    <t>Fuel Savings (%)</t>
  </si>
  <si>
    <t>Fuel Consumption</t>
  </si>
  <si>
    <t>Tonnes per Year</t>
  </si>
  <si>
    <t>[4] = [1] X [2] X [3] X 24</t>
  </si>
  <si>
    <t>Owner's Perspective</t>
  </si>
  <si>
    <t>Project's Perspective</t>
  </si>
  <si>
    <t>Net Present Value (in USD) [Project's Perspective]</t>
  </si>
  <si>
    <t>Net Present Value (in USD) [Owner's Perspective]</t>
  </si>
  <si>
    <t>%</t>
  </si>
  <si>
    <t>a given project. NPV is shown from both project's perspective (total investment amount drops at t=0) and owner's perspective</t>
  </si>
  <si>
    <t>(total investment is financed via loan).</t>
  </si>
  <si>
    <t xml:space="preserve">Initial Cost of Upgrade Option </t>
  </si>
  <si>
    <t>Cost of Upgrade Option in Year 5</t>
  </si>
  <si>
    <t>CAPEX</t>
  </si>
  <si>
    <t>Present Value of CAPEX</t>
  </si>
  <si>
    <t>Inflated CAPEX</t>
  </si>
  <si>
    <t>Inflation</t>
  </si>
  <si>
    <t>Disclaimer</t>
  </si>
  <si>
    <t>Discount Factor</t>
  </si>
  <si>
    <t>For Discussion Purposes Only</t>
  </si>
  <si>
    <t>Slow steaming and intelligent combustion retrofitted to a container vessel</t>
  </si>
  <si>
    <t>UPGRADE SCENARIO</t>
  </si>
  <si>
    <t>Slow steaming kit upgrade to container vessel</t>
  </si>
  <si>
    <t xml:space="preserve">Technology and vessel details </t>
  </si>
  <si>
    <t>Scenario title</t>
  </si>
  <si>
    <t>Technology and vessel details</t>
  </si>
  <si>
    <t>Slow steaming kit on a container vessel</t>
  </si>
  <si>
    <t>Slow steaming and intelligent combustion kit</t>
  </si>
  <si>
    <t>Coating, propeller and propulsion upgrade to dry bulker</t>
  </si>
  <si>
    <t>Coating upgrade to dry bulker</t>
  </si>
  <si>
    <t>Advanced fluoropolymer foul release coating, optimised propeller and propulsion efficiency optimiser fitted to a handymax dry bulker</t>
  </si>
  <si>
    <t>Advanced fluoropolymer foul release coating fitted to a handymax dry bulker</t>
  </si>
  <si>
    <t>Scenario Inputs</t>
  </si>
  <si>
    <t>Fuel Cost Savings (USD/year)</t>
  </si>
  <si>
    <t>How SAYS works</t>
  </si>
  <si>
    <t>Explanation of how SAYS works with answers to frequently asked questions</t>
  </si>
  <si>
    <t>Discounted Payback Period Sensitivity Analysis / Parameters:  Fuel Savings Split Vs Fuel Price</t>
  </si>
  <si>
    <t>Net Present Value Sensitivity Analysis / Parameters:  Fuel Savings Split Vs Fuel Price</t>
  </si>
  <si>
    <t>Internal Rate of Return Sensitivity Analysis / Parameters:  Fuel Savings Split Vs Fuel Price</t>
  </si>
  <si>
    <t>Discounted Payback Period Sensitivity Analysis (in months) / Parameters:  Fuel Savings Split Vs Fuel Price</t>
  </si>
  <si>
    <t>Save As You Sail Modelling Tool</t>
  </si>
  <si>
    <t xml:space="preserve">Sustainable Shipping Initiative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</si>
</sst>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3" formatCode="_-* #,##0.00_-;\-* #,##0.00_-;_-* &quot;-&quot;??_-;_-@_-"/>
    <numFmt numFmtId="164" formatCode="General&quot;.&quot;"/>
    <numFmt numFmtId="165" formatCode="&quot;Month&quot;\ General"/>
    <numFmt numFmtId="166" formatCode="0.0%"/>
    <numFmt numFmtId="167" formatCode="#,##0;\(#,##0\);&quot;-&quot;"/>
    <numFmt numFmtId="168" formatCode="&quot;Sailing Time (in days per year):&quot;\ #,##0"/>
    <numFmt numFmtId="169" formatCode="0.0;\(0.0\);&quot;-&quot;"/>
    <numFmt numFmtId="170" formatCode="[Blue]#,##0;[Red]\(#,##0\);&quot;-&quot;"/>
    <numFmt numFmtId="171" formatCode="0.000"/>
    <numFmt numFmtId="172" formatCode="&quot;Payback Period in years (rounded):&quot;\ 0"/>
    <numFmt numFmtId="173" formatCode="&quot;Year&quot;\ General"/>
    <numFmt numFmtId="174" formatCode="0.0"/>
    <numFmt numFmtId="175" formatCode="0\ &quot;x&quot;"/>
    <numFmt numFmtId="176" formatCode="#,##0.0;\(#,##0.0\);&quot;-&quot;"/>
    <numFmt numFmtId="177" formatCode="_-* #,##0_-;\-* #,##0_-;_-* &quot;-&quot;??_-;_-@_-"/>
    <numFmt numFmtId="178" formatCode="#,##0_ ;\-#,##0\ "/>
    <numFmt numFmtId="179" formatCode="0%;\(0%\)"/>
    <numFmt numFmtId="180" formatCode="#,##0;[Red]\(#,##0\)"/>
    <numFmt numFmtId="181" formatCode="0%;[Red]\(0%\)"/>
    <numFmt numFmtId="182" formatCode="&quot;Sailing Hours:&quot;\ #,##0"/>
    <numFmt numFmtId="183" formatCode="&quot;$&quot;\ #,##0"/>
    <numFmt numFmtId="184" formatCode="General\ &quot;months&quot;"/>
    <numFmt numFmtId="185" formatCode="0.0\ &quot;year(s)&quot;"/>
    <numFmt numFmtId="186" formatCode="#,##0,;\(#,##0,\);&quot;-&quot;"/>
    <numFmt numFmtId="187" formatCode="#,##0,;[Red]\(#,##0,\)"/>
    <numFmt numFmtId="188" formatCode="&quot;Financial Model: &quot;dd/mm/yyyy"/>
    <numFmt numFmtId="189" formatCode="#,##0.000;\(#,##0.000\);&quot;-&quot;"/>
    <numFmt numFmtId="190" formatCode="#,##0,"/>
  </numFmts>
  <fonts count="32" x14ac:knownFonts="1">
    <font>
      <sz val="11"/>
      <color theme="1"/>
      <name val="Calibri"/>
      <family val="2"/>
      <scheme val="minor"/>
    </font>
    <font>
      <sz val="10"/>
      <color rgb="FF3F3F76"/>
      <name val="Verdana"/>
      <family val="2"/>
    </font>
    <font>
      <b/>
      <sz val="10"/>
      <color rgb="FF3F3F3F"/>
      <name val="Verdana"/>
      <family val="2"/>
    </font>
    <font>
      <sz val="20"/>
      <color rgb="FF002060"/>
      <name val="Arial"/>
      <family val="2"/>
      <charset val="161"/>
    </font>
    <font>
      <sz val="16"/>
      <color rgb="FF92D050"/>
      <name val="Arial"/>
      <family val="2"/>
      <charset val="161"/>
    </font>
    <font>
      <sz val="14"/>
      <color rgb="FF222222"/>
      <name val="Arial"/>
      <family val="2"/>
      <charset val="161"/>
    </font>
    <font>
      <b/>
      <sz val="28"/>
      <color rgb="FF002060"/>
      <name val="Arial"/>
      <family val="2"/>
      <charset val="161"/>
    </font>
    <font>
      <sz val="11"/>
      <color theme="1"/>
      <name val="Arial"/>
      <family val="2"/>
      <charset val="161"/>
    </font>
    <font>
      <b/>
      <sz val="11"/>
      <color theme="1"/>
      <name val="Arial"/>
      <family val="2"/>
      <charset val="161"/>
    </font>
    <font>
      <b/>
      <sz val="12"/>
      <color theme="1"/>
      <name val="Arial"/>
      <family val="2"/>
      <charset val="161"/>
    </font>
    <font>
      <sz val="11"/>
      <color theme="4"/>
      <name val="Arial"/>
      <family val="2"/>
      <charset val="161"/>
    </font>
    <font>
      <b/>
      <sz val="11"/>
      <color theme="4"/>
      <name val="Arial"/>
      <family val="2"/>
      <charset val="161"/>
    </font>
    <font>
      <i/>
      <sz val="11"/>
      <color theme="1"/>
      <name val="Arial"/>
      <family val="2"/>
      <charset val="161"/>
    </font>
    <font>
      <sz val="11"/>
      <color theme="1"/>
      <name val="Calibri"/>
      <family val="2"/>
      <scheme val="minor"/>
    </font>
    <font>
      <i/>
      <sz val="11"/>
      <color theme="4"/>
      <name val="Arial"/>
      <family val="2"/>
      <charset val="161"/>
    </font>
    <font>
      <u/>
      <sz val="11"/>
      <color theme="1"/>
      <name val="Arial"/>
      <family val="2"/>
      <charset val="161"/>
    </font>
    <font>
      <sz val="11"/>
      <name val="Arial"/>
      <family val="2"/>
      <charset val="161"/>
    </font>
    <font>
      <sz val="11"/>
      <color theme="5"/>
      <name val="Arial"/>
      <family val="2"/>
      <charset val="161"/>
    </font>
    <font>
      <sz val="11"/>
      <color theme="7"/>
      <name val="Arial"/>
      <family val="2"/>
      <charset val="161"/>
    </font>
    <font>
      <sz val="10"/>
      <name val="Arial"/>
      <family val="2"/>
      <charset val="161"/>
    </font>
    <font>
      <i/>
      <sz val="10"/>
      <name val="Arial"/>
      <family val="2"/>
      <charset val="161"/>
    </font>
    <font>
      <i/>
      <sz val="8"/>
      <name val="Arial"/>
      <family val="2"/>
      <charset val="161"/>
    </font>
    <font>
      <b/>
      <sz val="10"/>
      <color theme="0"/>
      <name val="Arial"/>
      <family val="2"/>
    </font>
    <font>
      <sz val="20"/>
      <color theme="4"/>
      <name val="Arial"/>
      <family val="2"/>
      <charset val="161"/>
    </font>
    <font>
      <u/>
      <sz val="11"/>
      <color theme="10"/>
      <name val="Calibri"/>
      <family val="2"/>
      <scheme val="minor"/>
    </font>
    <font>
      <b/>
      <sz val="10"/>
      <name val="Arial"/>
      <family val="2"/>
      <charset val="161"/>
    </font>
    <font>
      <sz val="10"/>
      <color theme="1"/>
      <name val="Arial"/>
      <family val="2"/>
      <charset val="161"/>
    </font>
    <font>
      <b/>
      <sz val="11"/>
      <color theme="0"/>
      <name val="Arial"/>
      <family val="2"/>
      <charset val="161"/>
    </font>
    <font>
      <b/>
      <sz val="11"/>
      <color rgb="FF002060"/>
      <name val="Arial"/>
      <family val="2"/>
      <charset val="161"/>
    </font>
    <font>
      <sz val="11"/>
      <color rgb="FF0070C0"/>
      <name val="Arial"/>
      <family val="2"/>
      <charset val="161"/>
    </font>
    <font>
      <b/>
      <u/>
      <sz val="14"/>
      <color theme="8"/>
      <name val="Arial"/>
      <family val="2"/>
      <charset val="161"/>
    </font>
    <font>
      <b/>
      <i/>
      <u/>
      <sz val="11"/>
      <color rgb="FFFF0000"/>
      <name val="Calibri"/>
      <family val="2"/>
      <charset val="161"/>
      <scheme val="minor"/>
    </font>
  </fonts>
  <fills count="11">
    <fill>
      <patternFill patternType="none"/>
    </fill>
    <fill>
      <patternFill patternType="gray125"/>
    </fill>
    <fill>
      <patternFill patternType="solid">
        <fgColor rgb="FFFFCC99"/>
      </patternFill>
    </fill>
    <fill>
      <patternFill patternType="solid">
        <fgColor rgb="FFF2F2F2"/>
      </patternFill>
    </fill>
    <fill>
      <patternFill patternType="solid">
        <fgColor theme="6" tint="0.79998168889431442"/>
        <bgColor indexed="64"/>
      </patternFill>
    </fill>
    <fill>
      <patternFill patternType="solid">
        <fgColor theme="5" tint="0.79998168889431442"/>
        <bgColor indexed="64"/>
      </patternFill>
    </fill>
    <fill>
      <patternFill patternType="solid">
        <fgColor rgb="FFFFFFCC"/>
      </patternFill>
    </fill>
    <fill>
      <patternFill patternType="solid">
        <fgColor theme="6" tint="0.59999389629810485"/>
        <bgColor indexed="64"/>
      </patternFill>
    </fill>
    <fill>
      <patternFill patternType="solid">
        <fgColor theme="4"/>
        <bgColor indexed="64"/>
      </patternFill>
    </fill>
    <fill>
      <patternFill patternType="solid">
        <fgColor theme="4" tint="0.79998168889431442"/>
        <bgColor indexed="64"/>
      </patternFill>
    </fill>
    <fill>
      <patternFill patternType="solid">
        <fgColor theme="5"/>
        <bgColor indexed="64"/>
      </patternFill>
    </fill>
  </fills>
  <borders count="17">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style="thin">
        <color auto="1"/>
      </top>
      <bottom/>
      <diagonal/>
    </border>
    <border>
      <left/>
      <right/>
      <top/>
      <bottom style="thin">
        <color auto="1"/>
      </bottom>
      <diagonal/>
    </border>
    <border>
      <left style="thin">
        <color auto="1"/>
      </left>
      <right/>
      <top/>
      <bottom/>
      <diagonal/>
    </border>
    <border>
      <left/>
      <right style="thin">
        <color auto="1"/>
      </right>
      <top/>
      <bottom/>
      <diagonal/>
    </border>
    <border>
      <left style="thin">
        <color rgb="FFB2B2B2"/>
      </left>
      <right/>
      <top/>
      <bottom/>
      <diagonal/>
    </border>
    <border>
      <left/>
      <right/>
      <top style="dotted">
        <color auto="1"/>
      </top>
      <bottom style="thin">
        <color auto="1"/>
      </bottom>
      <diagonal/>
    </border>
    <border>
      <left style="thin">
        <color rgb="FF3F3F3F"/>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dotted">
        <color auto="1"/>
      </right>
      <top/>
      <bottom/>
      <diagonal/>
    </border>
    <border>
      <left/>
      <right/>
      <top/>
      <bottom style="dotted">
        <color auto="1"/>
      </bottom>
      <diagonal/>
    </border>
  </borders>
  <cellStyleXfs count="7">
    <xf numFmtId="0" fontId="0" fillId="0" borderId="0"/>
    <xf numFmtId="0" fontId="1" fillId="2" borderId="1" applyNumberFormat="0" applyAlignment="0" applyProtection="0"/>
    <xf numFmtId="0" fontId="2" fillId="3" borderId="2" applyNumberFormat="0" applyAlignment="0" applyProtection="0"/>
    <xf numFmtId="0" fontId="13" fillId="6" borderId="4" applyNumberFormat="0" applyFont="0" applyAlignment="0" applyProtection="0"/>
    <xf numFmtId="0" fontId="19" fillId="0" borderId="0"/>
    <xf numFmtId="0" fontId="24" fillId="0" borderId="0" applyNumberFormat="0" applyFill="0" applyBorder="0" applyAlignment="0" applyProtection="0"/>
    <xf numFmtId="43" fontId="13" fillId="0" borderId="0" applyFont="0" applyFill="0" applyBorder="0" applyAlignment="0" applyProtection="0"/>
  </cellStyleXfs>
  <cellXfs count="181">
    <xf numFmtId="0" fontId="0" fillId="0" borderId="0" xfId="0"/>
    <xf numFmtId="0" fontId="3" fillId="0" borderId="0" xfId="0" applyFont="1" applyAlignment="1">
      <alignment horizontal="left" vertical="center"/>
    </xf>
    <xf numFmtId="0" fontId="0" fillId="0" borderId="0" xfId="0" applyAlignment="1">
      <alignment vertical="center"/>
    </xf>
    <xf numFmtId="22" fontId="0" fillId="0" borderId="0" xfId="0" applyNumberFormat="1" applyAlignment="1">
      <alignment vertical="center"/>
    </xf>
    <xf numFmtId="0" fontId="5" fillId="0" borderId="0" xfId="0" applyFont="1" applyAlignment="1">
      <alignment vertical="center"/>
    </xf>
    <xf numFmtId="0" fontId="6" fillId="0" borderId="0" xfId="0" applyFont="1" applyAlignment="1">
      <alignment horizontal="left" vertical="center"/>
    </xf>
    <xf numFmtId="0" fontId="9" fillId="0" borderId="0" xfId="0" applyFont="1" applyAlignment="1">
      <alignment vertical="center"/>
    </xf>
    <xf numFmtId="0" fontId="7" fillId="0" borderId="0" xfId="0" applyFont="1" applyAlignment="1">
      <alignment vertical="center"/>
    </xf>
    <xf numFmtId="0" fontId="11" fillId="0" borderId="0" xfId="0" applyFont="1" applyAlignment="1">
      <alignment vertical="center"/>
    </xf>
    <xf numFmtId="0" fontId="8" fillId="0" borderId="0" xfId="0" applyFont="1" applyAlignment="1">
      <alignment vertical="center"/>
    </xf>
    <xf numFmtId="0" fontId="7" fillId="4" borderId="3" xfId="0" applyFont="1" applyFill="1" applyBorder="1" applyAlignment="1">
      <alignment vertical="center"/>
    </xf>
    <xf numFmtId="0" fontId="8" fillId="5" borderId="3" xfId="0" applyFont="1" applyFill="1" applyBorder="1" applyAlignment="1">
      <alignment vertical="center"/>
    </xf>
    <xf numFmtId="0" fontId="7" fillId="0" borderId="0" xfId="0" applyFont="1" applyAlignment="1">
      <alignment horizontal="right" vertical="center"/>
    </xf>
    <xf numFmtId="0" fontId="8" fillId="5" borderId="3" xfId="0" applyFont="1" applyFill="1" applyBorder="1" applyAlignment="1">
      <alignment horizontal="right" vertical="center"/>
    </xf>
    <xf numFmtId="0" fontId="7" fillId="4" borderId="3" xfId="0" applyFont="1" applyFill="1" applyBorder="1" applyAlignment="1">
      <alignment horizontal="right" vertical="center"/>
    </xf>
    <xf numFmtId="0" fontId="7" fillId="0" borderId="0" xfId="0" applyFont="1" applyAlignment="1">
      <alignment horizontal="left" vertical="center"/>
    </xf>
    <xf numFmtId="0" fontId="8" fillId="5" borderId="3" xfId="0" applyFont="1" applyFill="1" applyBorder="1" applyAlignment="1">
      <alignment horizontal="left" vertical="center"/>
    </xf>
    <xf numFmtId="0" fontId="7" fillId="4" borderId="3" xfId="0" applyFont="1" applyFill="1" applyBorder="1" applyAlignment="1">
      <alignment horizontal="left" vertical="center"/>
    </xf>
    <xf numFmtId="3" fontId="7" fillId="0" borderId="0" xfId="0" applyNumberFormat="1" applyFont="1" applyAlignment="1">
      <alignment horizontal="right" vertical="center"/>
    </xf>
    <xf numFmtId="3" fontId="1" fillId="2" borderId="1" xfId="1" applyNumberFormat="1" applyAlignment="1">
      <alignment horizontal="right" vertical="center"/>
    </xf>
    <xf numFmtId="3" fontId="10" fillId="0" borderId="0" xfId="0" applyNumberFormat="1" applyFont="1" applyAlignment="1">
      <alignment horizontal="right" vertical="center"/>
    </xf>
    <xf numFmtId="9" fontId="1" fillId="2" borderId="1" xfId="1" applyNumberFormat="1" applyAlignment="1">
      <alignment horizontal="right" vertical="center"/>
    </xf>
    <xf numFmtId="3" fontId="2" fillId="3" borderId="2" xfId="2" applyNumberFormat="1" applyAlignment="1">
      <alignment horizontal="right" vertical="center"/>
    </xf>
    <xf numFmtId="0" fontId="12" fillId="0" borderId="0" xfId="0" applyFont="1" applyAlignment="1">
      <alignment vertical="center"/>
    </xf>
    <xf numFmtId="3" fontId="7" fillId="0" borderId="0" xfId="0" applyNumberFormat="1" applyFont="1" applyAlignment="1">
      <alignment vertical="center"/>
    </xf>
    <xf numFmtId="0" fontId="14" fillId="0" borderId="0" xfId="0" applyFont="1" applyAlignment="1">
      <alignment vertical="center"/>
    </xf>
    <xf numFmtId="0" fontId="15" fillId="0" borderId="0" xfId="0" applyFont="1" applyAlignment="1">
      <alignment horizontal="center" vertical="center"/>
    </xf>
    <xf numFmtId="9" fontId="2" fillId="3" borderId="2" xfId="2" applyNumberFormat="1" applyAlignment="1">
      <alignment horizontal="left" vertical="center"/>
    </xf>
    <xf numFmtId="3" fontId="2" fillId="3" borderId="2" xfId="2" applyNumberFormat="1" applyAlignment="1">
      <alignment horizontal="left" vertical="center"/>
    </xf>
    <xf numFmtId="9" fontId="10" fillId="0" borderId="0" xfId="0" applyNumberFormat="1" applyFont="1"/>
    <xf numFmtId="167" fontId="7" fillId="0" borderId="5" xfId="0" applyNumberFormat="1" applyFont="1" applyBorder="1" applyAlignment="1">
      <alignment vertical="center"/>
    </xf>
    <xf numFmtId="167" fontId="7" fillId="0" borderId="5" xfId="0" applyNumberFormat="1" applyFont="1" applyBorder="1" applyAlignment="1">
      <alignment horizontal="right" vertical="center"/>
    </xf>
    <xf numFmtId="167" fontId="7" fillId="0" borderId="0" xfId="0" applyNumberFormat="1" applyFont="1" applyAlignment="1">
      <alignment vertical="center"/>
    </xf>
    <xf numFmtId="167" fontId="7" fillId="0" borderId="0" xfId="0" applyNumberFormat="1" applyFont="1" applyAlignment="1">
      <alignment horizontal="right" vertical="center"/>
    </xf>
    <xf numFmtId="167" fontId="10" fillId="0" borderId="0" xfId="0" applyNumberFormat="1" applyFont="1" applyAlignment="1">
      <alignment horizontal="right" vertical="center"/>
    </xf>
    <xf numFmtId="167" fontId="7" fillId="0" borderId="6" xfId="0" applyNumberFormat="1" applyFont="1" applyBorder="1" applyAlignment="1">
      <alignment vertical="center"/>
    </xf>
    <xf numFmtId="167" fontId="7" fillId="0" borderId="6" xfId="0" applyNumberFormat="1" applyFont="1" applyBorder="1" applyAlignment="1">
      <alignment horizontal="right" vertical="center"/>
    </xf>
    <xf numFmtId="167" fontId="8" fillId="0" borderId="0" xfId="0" applyNumberFormat="1" applyFont="1" applyAlignment="1">
      <alignment vertical="center"/>
    </xf>
    <xf numFmtId="167" fontId="8" fillId="0" borderId="0" xfId="0" applyNumberFormat="1" applyFont="1" applyAlignment="1">
      <alignment horizontal="right" vertical="center"/>
    </xf>
    <xf numFmtId="167" fontId="10" fillId="0" borderId="5" xfId="0" applyNumberFormat="1" applyFont="1" applyBorder="1" applyAlignment="1">
      <alignment horizontal="right" vertical="center"/>
    </xf>
    <xf numFmtId="167" fontId="7" fillId="0" borderId="0" xfId="0" applyNumberFormat="1" applyFont="1" applyBorder="1" applyAlignment="1">
      <alignment vertical="center"/>
    </xf>
    <xf numFmtId="167" fontId="10" fillId="0" borderId="0" xfId="0" applyNumberFormat="1" applyFont="1" applyBorder="1" applyAlignment="1">
      <alignment horizontal="right" vertical="center"/>
    </xf>
    <xf numFmtId="167" fontId="7" fillId="0" borderId="0" xfId="0" applyNumberFormat="1" applyFont="1" applyBorder="1" applyAlignment="1">
      <alignment horizontal="right" vertical="center"/>
    </xf>
    <xf numFmtId="167" fontId="18" fillId="0" borderId="0" xfId="0" applyNumberFormat="1" applyFont="1" applyBorder="1" applyAlignment="1">
      <alignment vertical="center"/>
    </xf>
    <xf numFmtId="167" fontId="18" fillId="0" borderId="0" xfId="0" applyNumberFormat="1" applyFont="1" applyBorder="1" applyAlignment="1">
      <alignment horizontal="right" vertical="center"/>
    </xf>
    <xf numFmtId="167" fontId="18" fillId="0" borderId="0" xfId="0" applyNumberFormat="1" applyFont="1" applyAlignment="1">
      <alignment vertical="center"/>
    </xf>
    <xf numFmtId="0" fontId="8" fillId="0" borderId="0" xfId="0" applyFont="1" applyBorder="1" applyAlignment="1">
      <alignment vertical="center"/>
    </xf>
    <xf numFmtId="0" fontId="7" fillId="0" borderId="0" xfId="0" applyFont="1" applyBorder="1" applyAlignment="1">
      <alignment vertical="center"/>
    </xf>
    <xf numFmtId="9" fontId="7" fillId="0" borderId="0" xfId="0" applyNumberFormat="1" applyFont="1" applyBorder="1" applyAlignment="1">
      <alignment vertical="center"/>
    </xf>
    <xf numFmtId="166" fontId="7" fillId="0" borderId="0" xfId="0" applyNumberFormat="1" applyFont="1" applyBorder="1" applyAlignment="1">
      <alignment vertical="center"/>
    </xf>
    <xf numFmtId="3" fontId="17" fillId="0" borderId="0" xfId="0" applyNumberFormat="1" applyFont="1" applyBorder="1" applyAlignment="1">
      <alignment vertical="center"/>
    </xf>
    <xf numFmtId="3" fontId="17" fillId="0" borderId="0" xfId="0" applyNumberFormat="1" applyFont="1" applyBorder="1" applyAlignment="1">
      <alignment horizontal="right" vertical="center"/>
    </xf>
    <xf numFmtId="3" fontId="17" fillId="0" borderId="0" xfId="0" applyNumberFormat="1" applyFont="1" applyAlignment="1">
      <alignment vertical="center"/>
    </xf>
    <xf numFmtId="167" fontId="10" fillId="0" borderId="0" xfId="0" applyNumberFormat="1" applyFont="1"/>
    <xf numFmtId="0" fontId="2" fillId="6" borderId="4" xfId="3" applyFont="1" applyAlignment="1">
      <alignment horizontal="left" vertical="center"/>
    </xf>
    <xf numFmtId="9" fontId="2" fillId="6" borderId="4" xfId="3" applyNumberFormat="1" applyFont="1" applyAlignment="1">
      <alignment horizontal="left" vertical="center"/>
    </xf>
    <xf numFmtId="166" fontId="2" fillId="3" borderId="2" xfId="2" applyNumberFormat="1" applyAlignment="1">
      <alignment horizontal="left" vertical="center"/>
    </xf>
    <xf numFmtId="1" fontId="2" fillId="3" borderId="2" xfId="2" applyNumberFormat="1" applyAlignment="1">
      <alignment horizontal="left" vertical="center"/>
    </xf>
    <xf numFmtId="9" fontId="16" fillId="0" borderId="0" xfId="0" applyNumberFormat="1" applyFont="1"/>
    <xf numFmtId="3" fontId="2" fillId="6" borderId="4" xfId="3" applyNumberFormat="1" applyFont="1" applyAlignment="1">
      <alignment horizontal="left" vertical="center"/>
    </xf>
    <xf numFmtId="0" fontId="18" fillId="0" borderId="0" xfId="0" applyFont="1" applyAlignment="1">
      <alignment vertical="center"/>
    </xf>
    <xf numFmtId="14" fontId="0" fillId="0" borderId="0" xfId="0" applyNumberFormat="1"/>
    <xf numFmtId="0" fontId="0" fillId="7" borderId="0" xfId="0" applyFill="1"/>
    <xf numFmtId="0" fontId="19" fillId="0" borderId="0" xfId="4" applyFont="1" applyFill="1"/>
    <xf numFmtId="0" fontId="19" fillId="0" borderId="0" xfId="4" applyFont="1"/>
    <xf numFmtId="166" fontId="19" fillId="0" borderId="0" xfId="4" applyNumberFormat="1" applyFont="1"/>
    <xf numFmtId="3" fontId="19" fillId="0" borderId="0" xfId="4" applyNumberFormat="1" applyFont="1"/>
    <xf numFmtId="169" fontId="19" fillId="0" borderId="0" xfId="4" applyNumberFormat="1" applyFont="1"/>
    <xf numFmtId="0" fontId="21" fillId="0" borderId="0" xfId="4" applyFont="1"/>
    <xf numFmtId="0" fontId="19" fillId="5" borderId="10" xfId="4" applyFont="1" applyFill="1" applyBorder="1"/>
    <xf numFmtId="166" fontId="19" fillId="5" borderId="10" xfId="4" applyNumberFormat="1" applyFont="1" applyFill="1" applyBorder="1"/>
    <xf numFmtId="3" fontId="19" fillId="5" borderId="10" xfId="4" applyNumberFormat="1" applyFont="1" applyFill="1" applyBorder="1"/>
    <xf numFmtId="169" fontId="19" fillId="5" borderId="10" xfId="4" applyNumberFormat="1" applyFont="1" applyFill="1" applyBorder="1"/>
    <xf numFmtId="167" fontId="8" fillId="0" borderId="5" xfId="0" applyNumberFormat="1" applyFont="1" applyBorder="1" applyAlignment="1">
      <alignment vertical="center"/>
    </xf>
    <xf numFmtId="167" fontId="8" fillId="0" borderId="5" xfId="0" applyNumberFormat="1" applyFont="1" applyBorder="1" applyAlignment="1">
      <alignment horizontal="right" vertical="center"/>
    </xf>
    <xf numFmtId="170" fontId="18" fillId="0" borderId="0" xfId="0" applyNumberFormat="1" applyFont="1" applyAlignment="1">
      <alignment horizontal="right" vertical="center"/>
    </xf>
    <xf numFmtId="164" fontId="10" fillId="0" borderId="0" xfId="0" applyNumberFormat="1" applyFont="1" applyAlignment="1">
      <alignment vertical="center"/>
    </xf>
    <xf numFmtId="0" fontId="1" fillId="2" borderId="1" xfId="1" applyAlignment="1">
      <alignment vertical="center"/>
    </xf>
    <xf numFmtId="0" fontId="1" fillId="6" borderId="4" xfId="3" applyFont="1" applyAlignment="1">
      <alignment vertical="center"/>
    </xf>
    <xf numFmtId="0" fontId="2" fillId="3" borderId="2" xfId="2" applyAlignment="1">
      <alignment vertical="center"/>
    </xf>
    <xf numFmtId="0" fontId="10" fillId="0" borderId="0" xfId="0" applyFont="1" applyAlignment="1">
      <alignment vertical="center"/>
    </xf>
    <xf numFmtId="164" fontId="14" fillId="0" borderId="0" xfId="0" applyNumberFormat="1" applyFont="1" applyAlignment="1">
      <alignment vertical="center"/>
    </xf>
    <xf numFmtId="164" fontId="7" fillId="0" borderId="0" xfId="0" applyNumberFormat="1" applyFont="1" applyAlignment="1">
      <alignment vertical="center"/>
    </xf>
    <xf numFmtId="0" fontId="15" fillId="0" borderId="0" xfId="0" applyFont="1" applyAlignment="1">
      <alignment vertical="center"/>
    </xf>
    <xf numFmtId="164" fontId="23" fillId="0" borderId="0" xfId="0" applyNumberFormat="1" applyFont="1" applyAlignment="1">
      <alignment vertical="center"/>
    </xf>
    <xf numFmtId="0" fontId="7" fillId="0" borderId="0" xfId="0" applyFont="1" applyAlignment="1">
      <alignment vertical="center" wrapText="1"/>
    </xf>
    <xf numFmtId="0" fontId="24" fillId="0" borderId="0" xfId="5" applyAlignment="1">
      <alignment vertical="center"/>
    </xf>
    <xf numFmtId="164" fontId="20" fillId="0" borderId="0" xfId="0" applyNumberFormat="1" applyFont="1" applyAlignment="1">
      <alignment vertical="center"/>
    </xf>
    <xf numFmtId="0" fontId="15" fillId="0" borderId="0" xfId="0" applyFont="1" applyAlignment="1">
      <alignment horizontal="right" vertical="center"/>
    </xf>
    <xf numFmtId="0" fontId="22" fillId="8" borderId="6" xfId="4" applyFont="1" applyFill="1" applyBorder="1" applyAlignment="1">
      <alignment vertical="center" wrapText="1"/>
    </xf>
    <xf numFmtId="0" fontId="22" fillId="8" borderId="6" xfId="4" applyFont="1" applyFill="1" applyBorder="1" applyAlignment="1">
      <alignment horizontal="right" vertical="center" wrapText="1"/>
    </xf>
    <xf numFmtId="0" fontId="19" fillId="0" borderId="0" xfId="4" applyFont="1" applyAlignment="1">
      <alignment vertical="center" wrapText="1"/>
    </xf>
    <xf numFmtId="171" fontId="7" fillId="0" borderId="0" xfId="0" applyNumberFormat="1" applyFont="1" applyAlignment="1">
      <alignment horizontal="right" vertical="center"/>
    </xf>
    <xf numFmtId="0" fontId="25" fillId="5" borderId="5" xfId="4" applyFont="1" applyFill="1" applyBorder="1"/>
    <xf numFmtId="166" fontId="25" fillId="5" borderId="5" xfId="4" applyNumberFormat="1" applyFont="1" applyFill="1" applyBorder="1"/>
    <xf numFmtId="3" fontId="25" fillId="5" borderId="5" xfId="4" applyNumberFormat="1" applyFont="1" applyFill="1" applyBorder="1"/>
    <xf numFmtId="169" fontId="25" fillId="5" borderId="5" xfId="4" applyNumberFormat="1" applyFont="1" applyFill="1" applyBorder="1"/>
    <xf numFmtId="0" fontId="25" fillId="0" borderId="0" xfId="4" applyFont="1"/>
    <xf numFmtId="9" fontId="7" fillId="0" borderId="0" xfId="0" applyNumberFormat="1" applyFont="1" applyAlignment="1">
      <alignment vertical="center"/>
    </xf>
    <xf numFmtId="173" fontId="8" fillId="5" borderId="3" xfId="0" applyNumberFormat="1" applyFont="1" applyFill="1" applyBorder="1" applyAlignment="1">
      <alignment horizontal="right" vertical="center"/>
    </xf>
    <xf numFmtId="172" fontId="7" fillId="0" borderId="0" xfId="0" applyNumberFormat="1" applyFont="1" applyBorder="1" applyAlignment="1">
      <alignment horizontal="left" vertical="center"/>
    </xf>
    <xf numFmtId="172" fontId="7" fillId="0" borderId="0" xfId="0" applyNumberFormat="1" applyFont="1" applyAlignment="1">
      <alignment horizontal="left" vertical="center"/>
    </xf>
    <xf numFmtId="165" fontId="26" fillId="4" borderId="3" xfId="0" applyNumberFormat="1" applyFont="1" applyFill="1" applyBorder="1" applyAlignment="1">
      <alignment horizontal="right" vertical="center"/>
    </xf>
    <xf numFmtId="0" fontId="8" fillId="9" borderId="3" xfId="0" applyFont="1" applyFill="1" applyBorder="1" applyAlignment="1">
      <alignment vertical="center"/>
    </xf>
    <xf numFmtId="0" fontId="8" fillId="9" borderId="3" xfId="0" applyFont="1" applyFill="1" applyBorder="1" applyAlignment="1">
      <alignment horizontal="right" vertical="center"/>
    </xf>
    <xf numFmtId="0" fontId="27" fillId="10" borderId="3" xfId="0" applyFont="1" applyFill="1" applyBorder="1" applyAlignment="1">
      <alignment vertical="center"/>
    </xf>
    <xf numFmtId="0" fontId="27" fillId="10" borderId="3" xfId="0" applyFont="1" applyFill="1" applyBorder="1" applyAlignment="1">
      <alignment horizontal="right" vertical="center"/>
    </xf>
    <xf numFmtId="0" fontId="27" fillId="0" borderId="0" xfId="0" applyFont="1" applyAlignment="1">
      <alignment vertical="center"/>
    </xf>
    <xf numFmtId="175" fontId="2" fillId="3" borderId="2" xfId="2" applyNumberFormat="1" applyAlignment="1">
      <alignment horizontal="left" vertical="center"/>
    </xf>
    <xf numFmtId="176" fontId="7" fillId="0" borderId="0" xfId="0" applyNumberFormat="1" applyFont="1" applyAlignment="1">
      <alignment horizontal="right" vertical="center"/>
    </xf>
    <xf numFmtId="174" fontId="2" fillId="3" borderId="2" xfId="2" applyNumberFormat="1" applyAlignment="1">
      <alignment horizontal="left" vertical="center"/>
    </xf>
    <xf numFmtId="9" fontId="1" fillId="2" borderId="1" xfId="1" applyNumberFormat="1" applyAlignment="1">
      <alignment vertical="center"/>
    </xf>
    <xf numFmtId="0" fontId="1" fillId="2" borderId="1" xfId="1" applyAlignment="1">
      <alignment horizontal="right" vertical="center"/>
    </xf>
    <xf numFmtId="0" fontId="1" fillId="2" borderId="1" xfId="1" applyAlignment="1">
      <alignment horizontal="left" vertical="center"/>
    </xf>
    <xf numFmtId="178" fontId="1" fillId="2" borderId="1" xfId="6" applyNumberFormat="1" applyFont="1" applyFill="1" applyBorder="1" applyAlignment="1">
      <alignment vertical="center"/>
    </xf>
    <xf numFmtId="177" fontId="1" fillId="2" borderId="1" xfId="6" applyNumberFormat="1" applyFont="1" applyFill="1" applyBorder="1" applyAlignment="1">
      <alignment horizontal="right" vertical="center"/>
    </xf>
    <xf numFmtId="0" fontId="1" fillId="2" borderId="1" xfId="1" applyAlignment="1">
      <alignment horizontal="center" vertical="center"/>
    </xf>
    <xf numFmtId="9" fontId="7" fillId="0" borderId="0" xfId="0" applyNumberFormat="1" applyFont="1" applyAlignment="1">
      <alignment horizontal="right" vertical="center"/>
    </xf>
    <xf numFmtId="0" fontId="7" fillId="0" borderId="0" xfId="0" applyFont="1" applyBorder="1" applyAlignment="1">
      <alignment horizontal="right" vertical="center"/>
    </xf>
    <xf numFmtId="0" fontId="8" fillId="0" borderId="3" xfId="0" applyFont="1" applyBorder="1" applyAlignment="1">
      <alignment vertical="center"/>
    </xf>
    <xf numFmtId="0" fontId="8" fillId="0" borderId="3" xfId="0" applyFont="1" applyBorder="1" applyAlignment="1">
      <alignment horizontal="right" vertical="center"/>
    </xf>
    <xf numFmtId="9" fontId="7" fillId="0" borderId="0" xfId="0" applyNumberFormat="1" applyFont="1" applyBorder="1" applyAlignment="1">
      <alignment horizontal="right" vertical="center"/>
    </xf>
    <xf numFmtId="179" fontId="7" fillId="0" borderId="0" xfId="0" applyNumberFormat="1" applyFont="1" applyAlignment="1">
      <alignment horizontal="right" vertical="center"/>
    </xf>
    <xf numFmtId="179" fontId="10" fillId="0" borderId="0" xfId="0" applyNumberFormat="1" applyFont="1" applyBorder="1" applyAlignment="1">
      <alignment vertical="center"/>
    </xf>
    <xf numFmtId="0" fontId="28" fillId="0" borderId="0" xfId="0" applyFont="1" applyBorder="1" applyAlignment="1">
      <alignment horizontal="center" vertical="center"/>
    </xf>
    <xf numFmtId="9" fontId="10" fillId="0" borderId="5" xfId="0" applyNumberFormat="1" applyFont="1" applyBorder="1" applyAlignment="1">
      <alignment vertical="center"/>
    </xf>
    <xf numFmtId="9" fontId="10" fillId="0" borderId="5" xfId="0" applyNumberFormat="1" applyFont="1" applyBorder="1" applyAlignment="1">
      <alignment horizontal="right" vertical="center"/>
    </xf>
    <xf numFmtId="180" fontId="7" fillId="0" borderId="0" xfId="0" applyNumberFormat="1" applyFont="1" applyBorder="1" applyAlignment="1">
      <alignment vertical="center"/>
    </xf>
    <xf numFmtId="180" fontId="7" fillId="0" borderId="0" xfId="0" applyNumberFormat="1" applyFont="1" applyBorder="1" applyAlignment="1">
      <alignment horizontal="right" vertical="center"/>
    </xf>
    <xf numFmtId="174" fontId="2" fillId="3" borderId="0" xfId="2" applyNumberFormat="1" applyBorder="1" applyAlignment="1">
      <alignment horizontal="left" vertical="center"/>
    </xf>
    <xf numFmtId="0" fontId="8" fillId="0" borderId="12" xfId="0" applyFont="1" applyBorder="1" applyAlignment="1">
      <alignment horizontal="left" vertical="center"/>
    </xf>
    <xf numFmtId="0" fontId="7" fillId="0" borderId="13" xfId="0" applyFont="1" applyBorder="1" applyAlignment="1">
      <alignment vertical="center"/>
    </xf>
    <xf numFmtId="0" fontId="7" fillId="0" borderId="14" xfId="0" applyFont="1" applyBorder="1" applyAlignment="1">
      <alignment vertical="center"/>
    </xf>
    <xf numFmtId="9" fontId="15" fillId="0" borderId="0" xfId="0" applyNumberFormat="1" applyFont="1" applyAlignment="1">
      <alignment vertical="center"/>
    </xf>
    <xf numFmtId="9" fontId="7" fillId="0" borderId="16" xfId="0" applyNumberFormat="1" applyFont="1" applyBorder="1" applyAlignment="1">
      <alignment horizontal="right" vertical="center"/>
    </xf>
    <xf numFmtId="181" fontId="7" fillId="0" borderId="0" xfId="0" applyNumberFormat="1" applyFont="1" applyBorder="1" applyAlignment="1">
      <alignment vertical="center"/>
    </xf>
    <xf numFmtId="181" fontId="7" fillId="0" borderId="0" xfId="0" applyNumberFormat="1" applyFont="1" applyBorder="1" applyAlignment="1">
      <alignment horizontal="right" vertical="center"/>
    </xf>
    <xf numFmtId="0" fontId="28" fillId="0" borderId="0" xfId="0" applyFont="1" applyBorder="1" applyAlignment="1">
      <alignment horizontal="center" vertical="center" wrapText="1"/>
    </xf>
    <xf numFmtId="174" fontId="7" fillId="0" borderId="0" xfId="0" applyNumberFormat="1" applyFont="1" applyBorder="1" applyAlignment="1">
      <alignment vertical="center"/>
    </xf>
    <xf numFmtId="174" fontId="7" fillId="0" borderId="0" xfId="0" applyNumberFormat="1" applyFont="1" applyBorder="1" applyAlignment="1">
      <alignment horizontal="right" vertical="center"/>
    </xf>
    <xf numFmtId="183" fontId="2" fillId="3" borderId="2" xfId="2" applyNumberFormat="1" applyAlignment="1">
      <alignment horizontal="left" vertical="center"/>
    </xf>
    <xf numFmtId="184" fontId="2" fillId="3" borderId="2" xfId="2" applyNumberFormat="1" applyAlignment="1">
      <alignment horizontal="left" vertical="center"/>
    </xf>
    <xf numFmtId="185" fontId="2" fillId="3" borderId="2" xfId="2" applyNumberFormat="1" applyAlignment="1">
      <alignment horizontal="right" vertical="center"/>
    </xf>
    <xf numFmtId="0" fontId="7" fillId="0" borderId="0" xfId="0" applyNumberFormat="1" applyFont="1" applyAlignment="1">
      <alignment vertical="center"/>
    </xf>
    <xf numFmtId="0" fontId="7" fillId="0" borderId="0" xfId="0" applyNumberFormat="1" applyFont="1" applyAlignment="1">
      <alignment horizontal="right" vertical="center"/>
    </xf>
    <xf numFmtId="0" fontId="7" fillId="4" borderId="3" xfId="0" applyFont="1" applyFill="1" applyBorder="1" applyAlignment="1">
      <alignment horizontal="left" vertical="center" wrapText="1"/>
    </xf>
    <xf numFmtId="0" fontId="7" fillId="4" borderId="3" xfId="0" applyFont="1" applyFill="1" applyBorder="1" applyAlignment="1">
      <alignment horizontal="right" vertical="center" wrapText="1"/>
    </xf>
    <xf numFmtId="0" fontId="7" fillId="4" borderId="3" xfId="0" applyFont="1" applyFill="1" applyBorder="1" applyAlignment="1">
      <alignment horizontal="center" vertical="center" wrapText="1"/>
    </xf>
    <xf numFmtId="0" fontId="7" fillId="4" borderId="3" xfId="0" applyFont="1" applyFill="1" applyBorder="1" applyAlignment="1">
      <alignment vertical="center" wrapText="1"/>
    </xf>
    <xf numFmtId="0" fontId="8" fillId="5" borderId="3" xfId="0" applyFont="1" applyFill="1" applyBorder="1" applyAlignment="1">
      <alignment vertical="center" wrapText="1"/>
    </xf>
    <xf numFmtId="0" fontId="8" fillId="5" borderId="3" xfId="0" applyFont="1" applyFill="1" applyBorder="1" applyAlignment="1">
      <alignment horizontal="left" vertical="center" wrapText="1"/>
    </xf>
    <xf numFmtId="0" fontId="8" fillId="5" borderId="3" xfId="0" applyFont="1" applyFill="1" applyBorder="1" applyAlignment="1">
      <alignment horizontal="right" vertical="center" wrapText="1"/>
    </xf>
    <xf numFmtId="0" fontId="8" fillId="0" borderId="0" xfId="0" applyFont="1" applyAlignment="1">
      <alignment vertical="center" wrapText="1"/>
    </xf>
    <xf numFmtId="166" fontId="1" fillId="2" borderId="1" xfId="1" applyNumberFormat="1" applyAlignment="1">
      <alignment horizontal="right" vertical="center"/>
    </xf>
    <xf numFmtId="172" fontId="7" fillId="0" borderId="11" xfId="0" applyNumberFormat="1" applyFont="1" applyBorder="1" applyAlignment="1">
      <alignment vertical="center"/>
    </xf>
    <xf numFmtId="172" fontId="7" fillId="0" borderId="0" xfId="0" applyNumberFormat="1" applyFont="1" applyBorder="1" applyAlignment="1">
      <alignment vertical="center"/>
    </xf>
    <xf numFmtId="0" fontId="15" fillId="0" borderId="0" xfId="0" applyNumberFormat="1" applyFont="1" applyAlignment="1">
      <alignment vertical="center"/>
    </xf>
    <xf numFmtId="185" fontId="7" fillId="0" borderId="0" xfId="0" applyNumberFormat="1" applyFont="1" applyAlignment="1">
      <alignment horizontal="right" vertical="center"/>
    </xf>
    <xf numFmtId="183" fontId="7" fillId="0" borderId="0" xfId="0" applyNumberFormat="1" applyFont="1" applyAlignment="1">
      <alignment horizontal="right" vertical="center"/>
    </xf>
    <xf numFmtId="186" fontId="7" fillId="0" borderId="0" xfId="0" applyNumberFormat="1" applyFont="1" applyAlignment="1">
      <alignment horizontal="right" vertical="center"/>
    </xf>
    <xf numFmtId="187" fontId="7" fillId="0" borderId="0" xfId="0" applyNumberFormat="1" applyFont="1" applyBorder="1" applyAlignment="1">
      <alignment vertical="center"/>
    </xf>
    <xf numFmtId="187" fontId="7" fillId="0" borderId="0" xfId="0" applyNumberFormat="1" applyFont="1" applyBorder="1" applyAlignment="1">
      <alignment horizontal="right" vertical="center"/>
    </xf>
    <xf numFmtId="0" fontId="7" fillId="0" borderId="0" xfId="0" applyFont="1"/>
    <xf numFmtId="0" fontId="30" fillId="0" borderId="0" xfId="0" applyFont="1" applyAlignment="1">
      <alignment vertical="center"/>
    </xf>
    <xf numFmtId="188" fontId="4" fillId="0" borderId="0" xfId="0" applyNumberFormat="1" applyFont="1" applyAlignment="1">
      <alignment horizontal="left" vertical="center"/>
    </xf>
    <xf numFmtId="189" fontId="7" fillId="0" borderId="0" xfId="0" applyNumberFormat="1" applyFont="1" applyAlignment="1">
      <alignment horizontal="right" vertical="center"/>
    </xf>
    <xf numFmtId="189" fontId="7" fillId="0" borderId="0" xfId="0" applyNumberFormat="1" applyFont="1" applyAlignment="1">
      <alignment vertical="center"/>
    </xf>
    <xf numFmtId="0" fontId="31" fillId="0" borderId="0" xfId="0" applyFont="1" applyAlignment="1">
      <alignment horizontal="right" vertical="center"/>
    </xf>
    <xf numFmtId="0" fontId="7" fillId="0" borderId="0" xfId="0" applyFont="1" applyAlignment="1">
      <alignment horizontal="right" vertical="center" wrapText="1"/>
    </xf>
    <xf numFmtId="3" fontId="2" fillId="6" borderId="4" xfId="3" applyNumberFormat="1" applyFont="1" applyAlignment="1">
      <alignment horizontal="left" vertical="center"/>
    </xf>
    <xf numFmtId="3" fontId="1" fillId="2" borderId="1" xfId="1" applyNumberFormat="1" applyAlignment="1">
      <alignment vertical="center"/>
    </xf>
    <xf numFmtId="3" fontId="7" fillId="0" borderId="15" xfId="0" applyNumberFormat="1" applyFont="1" applyBorder="1" applyAlignment="1">
      <alignment horizontal="right" vertical="center"/>
    </xf>
    <xf numFmtId="1" fontId="10" fillId="0" borderId="0" xfId="0" applyNumberFormat="1" applyFont="1" applyBorder="1" applyAlignment="1">
      <alignment vertical="center"/>
    </xf>
    <xf numFmtId="1" fontId="10" fillId="0" borderId="7" xfId="0" applyNumberFormat="1" applyFont="1" applyBorder="1" applyAlignment="1">
      <alignment vertical="center"/>
    </xf>
    <xf numFmtId="190" fontId="15" fillId="0" borderId="0" xfId="0" applyNumberFormat="1" applyFont="1" applyAlignment="1">
      <alignment vertical="center"/>
    </xf>
    <xf numFmtId="3" fontId="2" fillId="6" borderId="4" xfId="3" applyNumberFormat="1" applyFont="1" applyAlignment="1">
      <alignment horizontal="left" vertical="center"/>
    </xf>
    <xf numFmtId="168" fontId="7" fillId="0" borderId="9" xfId="0" applyNumberFormat="1" applyFont="1" applyBorder="1" applyAlignment="1">
      <alignment horizontal="left" vertical="center"/>
    </xf>
    <xf numFmtId="168" fontId="7" fillId="0" borderId="0" xfId="0" applyNumberFormat="1" applyFont="1" applyAlignment="1">
      <alignment horizontal="left" vertical="center"/>
    </xf>
    <xf numFmtId="0" fontId="28" fillId="0" borderId="8" xfId="0" applyFont="1" applyBorder="1" applyAlignment="1">
      <alignment horizontal="center" vertical="center" wrapText="1"/>
    </xf>
    <xf numFmtId="0" fontId="28" fillId="0" borderId="0" xfId="0" applyFont="1" applyBorder="1" applyAlignment="1">
      <alignment horizontal="center" vertical="center"/>
    </xf>
    <xf numFmtId="182" fontId="29" fillId="0" borderId="0" xfId="0" applyNumberFormat="1" applyFont="1" applyBorder="1" applyAlignment="1">
      <alignment horizontal="left" vertical="center"/>
    </xf>
  </cellXfs>
  <cellStyles count="7">
    <cellStyle name="Comma" xfId="6" builtinId="3"/>
    <cellStyle name="Hyperlink" xfId="5" builtinId="8"/>
    <cellStyle name="Input" xfId="1" builtinId="20"/>
    <cellStyle name="Normal" xfId="0" builtinId="0"/>
    <cellStyle name="Normal 2" xfId="4"/>
    <cellStyle name="Note" xfId="3" builtinId="10"/>
    <cellStyle name="Output" xfId="2" builtinId="2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Graphs!$B$7</c:f>
              <c:strCache>
                <c:ptCount val="1"/>
                <c:pt idx="0">
                  <c:v>Owner's Cummulative Monthly Cash Inflows (Outflows)</c:v>
                </c:pt>
              </c:strCache>
            </c:strRef>
          </c:tx>
          <c:spPr>
            <a:ln>
              <a:solidFill>
                <a:schemeClr val="accent3"/>
              </a:solidFill>
            </a:ln>
          </c:spPr>
          <c:marker>
            <c:symbol val="none"/>
          </c:marker>
          <c:cat>
            <c:numRef>
              <c:f>'Cash Flows'!$H$7:$BD$7</c:f>
              <c:numCache>
                <c:formatCode>"Month"\ General</c:formatCode>
                <c:ptCount val="4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'Cash Flows'!$H$40:$BD$40</c:f>
              <c:numCache>
                <c:formatCode>[Blue]#,##0;[Red]\(#,##0\);"-"</c:formatCode>
                <c:ptCount val="49"/>
                <c:pt idx="0">
                  <c:v>-136000</c:v>
                </c:pt>
                <c:pt idx="1">
                  <c:v>-136000</c:v>
                </c:pt>
                <c:pt idx="2">
                  <c:v>-136000</c:v>
                </c:pt>
                <c:pt idx="3">
                  <c:v>-127474.99999999999</c:v>
                </c:pt>
                <c:pt idx="4">
                  <c:v>-127474.99999999999</c:v>
                </c:pt>
                <c:pt idx="5">
                  <c:v>-127474.99999999999</c:v>
                </c:pt>
                <c:pt idx="6">
                  <c:v>-118383.33333333331</c:v>
                </c:pt>
                <c:pt idx="7">
                  <c:v>-118383.33333333331</c:v>
                </c:pt>
                <c:pt idx="8">
                  <c:v>-118383.33333333331</c:v>
                </c:pt>
                <c:pt idx="9">
                  <c:v>-108724.99999999997</c:v>
                </c:pt>
                <c:pt idx="10">
                  <c:v>-108724.99999999997</c:v>
                </c:pt>
                <c:pt idx="11">
                  <c:v>-108724.99999999997</c:v>
                </c:pt>
                <c:pt idx="12">
                  <c:v>-98499.999999999956</c:v>
                </c:pt>
                <c:pt idx="13">
                  <c:v>-98499.999999999956</c:v>
                </c:pt>
                <c:pt idx="14">
                  <c:v>-98499.999999999956</c:v>
                </c:pt>
                <c:pt idx="15">
                  <c:v>-87708.333333333285</c:v>
                </c:pt>
                <c:pt idx="16">
                  <c:v>-87708.333333333285</c:v>
                </c:pt>
                <c:pt idx="17">
                  <c:v>-87708.333333333285</c:v>
                </c:pt>
                <c:pt idx="18">
                  <c:v>-76349.999999999942</c:v>
                </c:pt>
                <c:pt idx="19">
                  <c:v>-76349.999999999942</c:v>
                </c:pt>
                <c:pt idx="20">
                  <c:v>-76349.999999999942</c:v>
                </c:pt>
                <c:pt idx="21">
                  <c:v>-64424.999999999927</c:v>
                </c:pt>
                <c:pt idx="22">
                  <c:v>-64424.999999999927</c:v>
                </c:pt>
                <c:pt idx="23">
                  <c:v>-64424.999999999927</c:v>
                </c:pt>
                <c:pt idx="24">
                  <c:v>-51933.333333333248</c:v>
                </c:pt>
                <c:pt idx="25">
                  <c:v>-51933.333333333248</c:v>
                </c:pt>
                <c:pt idx="26">
                  <c:v>-51933.333333333248</c:v>
                </c:pt>
                <c:pt idx="27">
                  <c:v>-38874.999999999905</c:v>
                </c:pt>
                <c:pt idx="28">
                  <c:v>-38874.999999999905</c:v>
                </c:pt>
                <c:pt idx="29">
                  <c:v>-38874.999999999905</c:v>
                </c:pt>
                <c:pt idx="30">
                  <c:v>-25249.999999999894</c:v>
                </c:pt>
                <c:pt idx="31">
                  <c:v>-25249.999999999894</c:v>
                </c:pt>
                <c:pt idx="32">
                  <c:v>-25249.999999999894</c:v>
                </c:pt>
                <c:pt idx="33">
                  <c:v>-11058.333333333216</c:v>
                </c:pt>
                <c:pt idx="34">
                  <c:v>-11058.333333333216</c:v>
                </c:pt>
                <c:pt idx="35">
                  <c:v>-11058.333333333216</c:v>
                </c:pt>
                <c:pt idx="36">
                  <c:v>3700.0000000001291</c:v>
                </c:pt>
                <c:pt idx="37">
                  <c:v>3700.0000000001291</c:v>
                </c:pt>
                <c:pt idx="38">
                  <c:v>3700.0000000001291</c:v>
                </c:pt>
                <c:pt idx="39">
                  <c:v>64075.000000000146</c:v>
                </c:pt>
                <c:pt idx="40">
                  <c:v>64075.000000000146</c:v>
                </c:pt>
                <c:pt idx="41">
                  <c:v>64075.000000000146</c:v>
                </c:pt>
                <c:pt idx="42">
                  <c:v>124450.00000000016</c:v>
                </c:pt>
                <c:pt idx="43">
                  <c:v>124450.00000000016</c:v>
                </c:pt>
                <c:pt idx="44">
                  <c:v>124450.00000000016</c:v>
                </c:pt>
                <c:pt idx="45">
                  <c:v>184825.00000000017</c:v>
                </c:pt>
                <c:pt idx="46">
                  <c:v>184825.00000000017</c:v>
                </c:pt>
                <c:pt idx="47">
                  <c:v>184825.00000000017</c:v>
                </c:pt>
                <c:pt idx="48">
                  <c:v>245200.00000000017</c:v>
                </c:pt>
              </c:numCache>
            </c:numRef>
          </c:val>
          <c:smooth val="0"/>
          <c:extLst>
            <c:ext xmlns:c16="http://schemas.microsoft.com/office/drawing/2014/chart" uri="{C3380CC4-5D6E-409C-BE32-E72D297353CC}">
              <c16:uniqueId val="{00000000-1439-4F59-984E-763FFBBC5EE5}"/>
            </c:ext>
          </c:extLst>
        </c:ser>
        <c:dLbls>
          <c:showLegendKey val="0"/>
          <c:showVal val="0"/>
          <c:showCatName val="0"/>
          <c:showSerName val="0"/>
          <c:showPercent val="0"/>
          <c:showBubbleSize val="0"/>
        </c:dLbls>
        <c:smooth val="0"/>
        <c:axId val="177884672"/>
        <c:axId val="230559104"/>
      </c:lineChart>
      <c:catAx>
        <c:axId val="177884672"/>
        <c:scaling>
          <c:orientation val="minMax"/>
        </c:scaling>
        <c:delete val="0"/>
        <c:axPos val="b"/>
        <c:numFmt formatCode="&quot;Month&quot;\ General" sourceLinked="1"/>
        <c:majorTickMark val="out"/>
        <c:minorTickMark val="none"/>
        <c:tickLblPos val="low"/>
        <c:txPr>
          <a:bodyPr rot="5400000" vert="horz"/>
          <a:lstStyle/>
          <a:p>
            <a:pPr>
              <a:defRPr/>
            </a:pPr>
            <a:endParaRPr lang="en-US"/>
          </a:p>
        </c:txPr>
        <c:crossAx val="230559104"/>
        <c:crosses val="autoZero"/>
        <c:auto val="1"/>
        <c:lblAlgn val="ctr"/>
        <c:lblOffset val="100"/>
        <c:tickLblSkip val="3"/>
        <c:noMultiLvlLbl val="0"/>
      </c:catAx>
      <c:valAx>
        <c:axId val="230559104"/>
        <c:scaling>
          <c:orientation val="minMax"/>
        </c:scaling>
        <c:delete val="0"/>
        <c:axPos val="l"/>
        <c:majorGridlines>
          <c:spPr>
            <a:ln>
              <a:prstDash val="dash"/>
            </a:ln>
          </c:spPr>
        </c:majorGridlines>
        <c:title>
          <c:tx>
            <c:rich>
              <a:bodyPr rot="-5400000" vert="horz"/>
              <a:lstStyle/>
              <a:p>
                <a:pPr>
                  <a:defRPr b="0"/>
                </a:pPr>
                <a:r>
                  <a:rPr lang="en-GB" b="0"/>
                  <a:t>Amounts in USD</a:t>
                </a:r>
              </a:p>
            </c:rich>
          </c:tx>
          <c:overlay val="0"/>
        </c:title>
        <c:numFmt formatCode="[Blue]#,##0;[Red]\(#,##0\);&quot;-&quot;" sourceLinked="1"/>
        <c:majorTickMark val="out"/>
        <c:minorTickMark val="none"/>
        <c:tickLblPos val="nextTo"/>
        <c:crossAx val="177884672"/>
        <c:crosses val="autoZero"/>
        <c:crossBetween val="between"/>
      </c:valAx>
      <c:spPr>
        <a:noFill/>
        <a:ln>
          <a:noFill/>
        </a:ln>
      </c:spPr>
    </c:plotArea>
    <c:legend>
      <c:legendPos val="b"/>
      <c:overlay val="0"/>
    </c:legend>
    <c:plotVisOnly val="1"/>
    <c:dispBlanksAs val="gap"/>
    <c:showDLblsOverMax val="0"/>
  </c:chart>
  <c:spPr>
    <a:noFill/>
    <a:ln>
      <a:noFill/>
    </a:ln>
  </c:spPr>
  <c:txPr>
    <a:bodyPr/>
    <a:lstStyle/>
    <a:p>
      <a:pPr>
        <a:defRPr>
          <a:solidFill>
            <a:schemeClr val="accent5"/>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Graphs!$B$7</c:f>
              <c:strCache>
                <c:ptCount val="1"/>
                <c:pt idx="0">
                  <c:v>Owner's Cummulative Monthly Cash Inflows (Outflows)</c:v>
                </c:pt>
              </c:strCache>
            </c:strRef>
          </c:tx>
          <c:spPr>
            <a:ln>
              <a:solidFill>
                <a:schemeClr val="accent2"/>
              </a:solidFill>
            </a:ln>
          </c:spPr>
          <c:marker>
            <c:symbol val="none"/>
          </c:marker>
          <c:cat>
            <c:numRef>
              <c:f>'Cash Flows'!$H$7:$AF$7</c:f>
              <c:numCache>
                <c:formatCode>"Month"\ 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'Cash Flows'!$H$40:$AF$40</c:f>
              <c:numCache>
                <c:formatCode>[Blue]#,##0;[Red]\(#,##0\);"-"</c:formatCode>
                <c:ptCount val="25"/>
                <c:pt idx="0">
                  <c:v>-136000</c:v>
                </c:pt>
                <c:pt idx="1">
                  <c:v>-136000</c:v>
                </c:pt>
                <c:pt idx="2">
                  <c:v>-136000</c:v>
                </c:pt>
                <c:pt idx="3">
                  <c:v>-127474.99999999999</c:v>
                </c:pt>
                <c:pt idx="4">
                  <c:v>-127474.99999999999</c:v>
                </c:pt>
                <c:pt idx="5">
                  <c:v>-127474.99999999999</c:v>
                </c:pt>
                <c:pt idx="6">
                  <c:v>-118383.33333333331</c:v>
                </c:pt>
                <c:pt idx="7">
                  <c:v>-118383.33333333331</c:v>
                </c:pt>
                <c:pt idx="8">
                  <c:v>-118383.33333333331</c:v>
                </c:pt>
                <c:pt idx="9">
                  <c:v>-108724.99999999997</c:v>
                </c:pt>
                <c:pt idx="10">
                  <c:v>-108724.99999999997</c:v>
                </c:pt>
                <c:pt idx="11">
                  <c:v>-108724.99999999997</c:v>
                </c:pt>
                <c:pt idx="12">
                  <c:v>-98499.999999999956</c:v>
                </c:pt>
                <c:pt idx="13">
                  <c:v>-98499.999999999956</c:v>
                </c:pt>
                <c:pt idx="14">
                  <c:v>-98499.999999999956</c:v>
                </c:pt>
                <c:pt idx="15">
                  <c:v>-87708.333333333285</c:v>
                </c:pt>
                <c:pt idx="16">
                  <c:v>-87708.333333333285</c:v>
                </c:pt>
                <c:pt idx="17">
                  <c:v>-87708.333333333285</c:v>
                </c:pt>
                <c:pt idx="18">
                  <c:v>-76349.999999999942</c:v>
                </c:pt>
                <c:pt idx="19">
                  <c:v>-76349.999999999942</c:v>
                </c:pt>
                <c:pt idx="20">
                  <c:v>-76349.999999999942</c:v>
                </c:pt>
                <c:pt idx="21">
                  <c:v>-64424.999999999927</c:v>
                </c:pt>
                <c:pt idx="22">
                  <c:v>-64424.999999999927</c:v>
                </c:pt>
                <c:pt idx="23">
                  <c:v>-64424.999999999927</c:v>
                </c:pt>
                <c:pt idx="24">
                  <c:v>-51933.333333333248</c:v>
                </c:pt>
              </c:numCache>
            </c:numRef>
          </c:val>
          <c:smooth val="0"/>
          <c:extLst>
            <c:ext xmlns:c16="http://schemas.microsoft.com/office/drawing/2014/chart" uri="{C3380CC4-5D6E-409C-BE32-E72D297353CC}">
              <c16:uniqueId val="{00000000-B43B-4366-AE0C-D01E1F950E1A}"/>
            </c:ext>
          </c:extLst>
        </c:ser>
        <c:dLbls>
          <c:showLegendKey val="0"/>
          <c:showVal val="0"/>
          <c:showCatName val="0"/>
          <c:showSerName val="0"/>
          <c:showPercent val="0"/>
          <c:showBubbleSize val="0"/>
        </c:dLbls>
        <c:smooth val="0"/>
        <c:axId val="180884480"/>
        <c:axId val="230560832"/>
      </c:lineChart>
      <c:catAx>
        <c:axId val="180884480"/>
        <c:scaling>
          <c:orientation val="minMax"/>
        </c:scaling>
        <c:delete val="0"/>
        <c:axPos val="b"/>
        <c:numFmt formatCode="&quot;Month&quot;\ General" sourceLinked="1"/>
        <c:majorTickMark val="out"/>
        <c:minorTickMark val="none"/>
        <c:tickLblPos val="low"/>
        <c:txPr>
          <a:bodyPr rot="5400000" vert="horz"/>
          <a:lstStyle/>
          <a:p>
            <a:pPr>
              <a:defRPr/>
            </a:pPr>
            <a:endParaRPr lang="en-US"/>
          </a:p>
        </c:txPr>
        <c:crossAx val="230560832"/>
        <c:crosses val="autoZero"/>
        <c:auto val="1"/>
        <c:lblAlgn val="ctr"/>
        <c:lblOffset val="100"/>
        <c:tickLblSkip val="3"/>
        <c:noMultiLvlLbl val="0"/>
      </c:catAx>
      <c:valAx>
        <c:axId val="230560832"/>
        <c:scaling>
          <c:orientation val="minMax"/>
        </c:scaling>
        <c:delete val="0"/>
        <c:axPos val="l"/>
        <c:majorGridlines>
          <c:spPr>
            <a:ln>
              <a:prstDash val="dash"/>
            </a:ln>
          </c:spPr>
        </c:majorGridlines>
        <c:title>
          <c:tx>
            <c:rich>
              <a:bodyPr rot="-5400000" vert="horz"/>
              <a:lstStyle/>
              <a:p>
                <a:pPr>
                  <a:defRPr b="0"/>
                </a:pPr>
                <a:r>
                  <a:rPr lang="en-GB" b="0"/>
                  <a:t>Amounts in USD</a:t>
                </a:r>
              </a:p>
            </c:rich>
          </c:tx>
          <c:overlay val="0"/>
        </c:title>
        <c:numFmt formatCode="[Blue]#,##0;[Red]\(#,##0\);&quot;-&quot;" sourceLinked="1"/>
        <c:majorTickMark val="out"/>
        <c:minorTickMark val="none"/>
        <c:tickLblPos val="nextTo"/>
        <c:crossAx val="180884480"/>
        <c:crosses val="autoZero"/>
        <c:crossBetween val="between"/>
      </c:valAx>
      <c:spPr>
        <a:noFill/>
        <a:ln>
          <a:noFill/>
        </a:ln>
      </c:spPr>
    </c:plotArea>
    <c:legend>
      <c:legendPos val="b"/>
      <c:overlay val="0"/>
    </c:legend>
    <c:plotVisOnly val="1"/>
    <c:dispBlanksAs val="gap"/>
    <c:showDLblsOverMax val="0"/>
  </c:chart>
  <c:spPr>
    <a:noFill/>
    <a:ln>
      <a:noFill/>
    </a:ln>
  </c:spPr>
  <c:txPr>
    <a:bodyPr/>
    <a:lstStyle/>
    <a:p>
      <a:pPr>
        <a:defRPr>
          <a:solidFill>
            <a:schemeClr val="accent5"/>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Graphs!$B$43</c:f>
              <c:strCache>
                <c:ptCount val="1"/>
                <c:pt idx="0">
                  <c:v>Charterer's Cummulative Monthly Cash Inflows</c:v>
                </c:pt>
              </c:strCache>
            </c:strRef>
          </c:tx>
          <c:spPr>
            <a:ln>
              <a:solidFill>
                <a:schemeClr val="accent3"/>
              </a:solidFill>
            </a:ln>
          </c:spPr>
          <c:marker>
            <c:symbol val="none"/>
          </c:marker>
          <c:cat>
            <c:numRef>
              <c:f>'Cash Flows'!$H$7:$BD$7</c:f>
              <c:numCache>
                <c:formatCode>"Month"\ General</c:formatCode>
                <c:ptCount val="4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'Cash Flows'!$H$19:$BD$19</c:f>
              <c:numCache>
                <c:formatCode>[Blue]#,##0;[Red]\(#,##0\);"-"</c:formatCode>
                <c:ptCount val="49"/>
                <c:pt idx="1">
                  <c:v>40250</c:v>
                </c:pt>
                <c:pt idx="2">
                  <c:v>80500</c:v>
                </c:pt>
                <c:pt idx="3">
                  <c:v>60374.999999999985</c:v>
                </c:pt>
                <c:pt idx="4">
                  <c:v>100624.99999999999</c:v>
                </c:pt>
                <c:pt idx="5">
                  <c:v>140875</c:v>
                </c:pt>
                <c:pt idx="6">
                  <c:v>120749.99999999999</c:v>
                </c:pt>
                <c:pt idx="7">
                  <c:v>161000</c:v>
                </c:pt>
                <c:pt idx="8">
                  <c:v>201250</c:v>
                </c:pt>
                <c:pt idx="9">
                  <c:v>181125</c:v>
                </c:pt>
                <c:pt idx="10">
                  <c:v>221375</c:v>
                </c:pt>
                <c:pt idx="11">
                  <c:v>261625</c:v>
                </c:pt>
                <c:pt idx="12">
                  <c:v>241500</c:v>
                </c:pt>
                <c:pt idx="13">
                  <c:v>281750</c:v>
                </c:pt>
                <c:pt idx="14">
                  <c:v>322000</c:v>
                </c:pt>
                <c:pt idx="15">
                  <c:v>301875</c:v>
                </c:pt>
                <c:pt idx="16">
                  <c:v>342125</c:v>
                </c:pt>
                <c:pt idx="17">
                  <c:v>382375</c:v>
                </c:pt>
                <c:pt idx="18">
                  <c:v>362250</c:v>
                </c:pt>
                <c:pt idx="19">
                  <c:v>402500</c:v>
                </c:pt>
                <c:pt idx="20">
                  <c:v>442750</c:v>
                </c:pt>
                <c:pt idx="21">
                  <c:v>422625</c:v>
                </c:pt>
                <c:pt idx="22">
                  <c:v>462875</c:v>
                </c:pt>
                <c:pt idx="23">
                  <c:v>503125</c:v>
                </c:pt>
                <c:pt idx="24">
                  <c:v>483000</c:v>
                </c:pt>
                <c:pt idx="25">
                  <c:v>523250</c:v>
                </c:pt>
                <c:pt idx="26">
                  <c:v>563500</c:v>
                </c:pt>
                <c:pt idx="27">
                  <c:v>543375</c:v>
                </c:pt>
                <c:pt idx="28">
                  <c:v>583625</c:v>
                </c:pt>
                <c:pt idx="29">
                  <c:v>623875</c:v>
                </c:pt>
                <c:pt idx="30">
                  <c:v>603750</c:v>
                </c:pt>
                <c:pt idx="31">
                  <c:v>644000</c:v>
                </c:pt>
                <c:pt idx="32">
                  <c:v>684250</c:v>
                </c:pt>
                <c:pt idx="33">
                  <c:v>664125</c:v>
                </c:pt>
                <c:pt idx="34">
                  <c:v>704375</c:v>
                </c:pt>
                <c:pt idx="35">
                  <c:v>744625</c:v>
                </c:pt>
                <c:pt idx="36">
                  <c:v>724500</c:v>
                </c:pt>
                <c:pt idx="37">
                  <c:v>764750</c:v>
                </c:pt>
                <c:pt idx="38">
                  <c:v>805000</c:v>
                </c:pt>
                <c:pt idx="39">
                  <c:v>784875</c:v>
                </c:pt>
                <c:pt idx="40">
                  <c:v>825125</c:v>
                </c:pt>
                <c:pt idx="41">
                  <c:v>865375</c:v>
                </c:pt>
                <c:pt idx="42">
                  <c:v>845250</c:v>
                </c:pt>
                <c:pt idx="43">
                  <c:v>885500</c:v>
                </c:pt>
                <c:pt idx="44">
                  <c:v>925750</c:v>
                </c:pt>
                <c:pt idx="45">
                  <c:v>905625</c:v>
                </c:pt>
                <c:pt idx="46">
                  <c:v>945875</c:v>
                </c:pt>
                <c:pt idx="47">
                  <c:v>986125</c:v>
                </c:pt>
                <c:pt idx="48">
                  <c:v>966000</c:v>
                </c:pt>
              </c:numCache>
            </c:numRef>
          </c:val>
          <c:smooth val="0"/>
          <c:extLst>
            <c:ext xmlns:c16="http://schemas.microsoft.com/office/drawing/2014/chart" uri="{C3380CC4-5D6E-409C-BE32-E72D297353CC}">
              <c16:uniqueId val="{00000000-31F5-431E-954B-965CBAD41767}"/>
            </c:ext>
          </c:extLst>
        </c:ser>
        <c:dLbls>
          <c:showLegendKey val="0"/>
          <c:showVal val="0"/>
          <c:showCatName val="0"/>
          <c:showSerName val="0"/>
          <c:showPercent val="0"/>
          <c:showBubbleSize val="0"/>
        </c:dLbls>
        <c:smooth val="0"/>
        <c:axId val="180884992"/>
        <c:axId val="230562560"/>
      </c:lineChart>
      <c:catAx>
        <c:axId val="180884992"/>
        <c:scaling>
          <c:orientation val="minMax"/>
        </c:scaling>
        <c:delete val="0"/>
        <c:axPos val="b"/>
        <c:numFmt formatCode="&quot;Month&quot;\ General" sourceLinked="1"/>
        <c:majorTickMark val="out"/>
        <c:minorTickMark val="none"/>
        <c:tickLblPos val="low"/>
        <c:txPr>
          <a:bodyPr rot="5400000" vert="horz"/>
          <a:lstStyle/>
          <a:p>
            <a:pPr>
              <a:defRPr/>
            </a:pPr>
            <a:endParaRPr lang="en-US"/>
          </a:p>
        </c:txPr>
        <c:crossAx val="230562560"/>
        <c:crosses val="autoZero"/>
        <c:auto val="1"/>
        <c:lblAlgn val="ctr"/>
        <c:lblOffset val="100"/>
        <c:tickLblSkip val="3"/>
        <c:noMultiLvlLbl val="0"/>
      </c:catAx>
      <c:valAx>
        <c:axId val="230562560"/>
        <c:scaling>
          <c:orientation val="minMax"/>
        </c:scaling>
        <c:delete val="0"/>
        <c:axPos val="l"/>
        <c:majorGridlines>
          <c:spPr>
            <a:ln>
              <a:prstDash val="dash"/>
            </a:ln>
          </c:spPr>
        </c:majorGridlines>
        <c:title>
          <c:tx>
            <c:rich>
              <a:bodyPr rot="-5400000" vert="horz"/>
              <a:lstStyle/>
              <a:p>
                <a:pPr>
                  <a:defRPr b="0"/>
                </a:pPr>
                <a:r>
                  <a:rPr lang="en-GB" b="0"/>
                  <a:t>Amounts in USD</a:t>
                </a:r>
              </a:p>
            </c:rich>
          </c:tx>
          <c:overlay val="0"/>
        </c:title>
        <c:numFmt formatCode="[Blue]#,##0;[Red]\(#,##0\);&quot;-&quot;" sourceLinked="1"/>
        <c:majorTickMark val="out"/>
        <c:minorTickMark val="none"/>
        <c:tickLblPos val="nextTo"/>
        <c:crossAx val="180884992"/>
        <c:crosses val="autoZero"/>
        <c:crossBetween val="between"/>
      </c:valAx>
      <c:spPr>
        <a:noFill/>
        <a:ln>
          <a:noFill/>
        </a:ln>
      </c:spPr>
    </c:plotArea>
    <c:legend>
      <c:legendPos val="b"/>
      <c:overlay val="0"/>
    </c:legend>
    <c:plotVisOnly val="1"/>
    <c:dispBlanksAs val="gap"/>
    <c:showDLblsOverMax val="0"/>
  </c:chart>
  <c:spPr>
    <a:noFill/>
    <a:ln>
      <a:noFill/>
    </a:ln>
  </c:spPr>
  <c:txPr>
    <a:bodyPr/>
    <a:lstStyle/>
    <a:p>
      <a:pPr>
        <a:defRPr>
          <a:solidFill>
            <a:schemeClr val="accent5"/>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Graphs!$B$61</c:f>
              <c:strCache>
                <c:ptCount val="1"/>
                <c:pt idx="0">
                  <c:v>Finance Provider's Cummulative Monthly Cash Inflows (Outflows) - Principal &amp; Interest Payments</c:v>
                </c:pt>
              </c:strCache>
            </c:strRef>
          </c:tx>
          <c:spPr>
            <a:ln>
              <a:solidFill>
                <a:schemeClr val="accent3"/>
              </a:solidFill>
            </a:ln>
          </c:spPr>
          <c:marker>
            <c:symbol val="none"/>
          </c:marker>
          <c:cat>
            <c:numRef>
              <c:f>'Cash Flows'!$H$7:$BD$7</c:f>
              <c:numCache>
                <c:formatCode>"Month"\ General</c:formatCode>
                <c:ptCount val="49"/>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numCache>
            </c:numRef>
          </c:cat>
          <c:val>
            <c:numRef>
              <c:f>'Cash Flows'!$H$41:$BD$41</c:f>
              <c:numCache>
                <c:formatCode>[Blue]#,##0;[Red]\(#,##0\);"-"</c:formatCode>
                <c:ptCount val="49"/>
                <c:pt idx="0">
                  <c:v>-544000</c:v>
                </c:pt>
                <c:pt idx="1">
                  <c:v>-544000</c:v>
                </c:pt>
                <c:pt idx="2">
                  <c:v>-544000</c:v>
                </c:pt>
                <c:pt idx="3">
                  <c:v>-492150</c:v>
                </c:pt>
                <c:pt idx="4">
                  <c:v>-492150</c:v>
                </c:pt>
                <c:pt idx="5">
                  <c:v>-492150</c:v>
                </c:pt>
                <c:pt idx="6">
                  <c:v>-440866.66666666669</c:v>
                </c:pt>
                <c:pt idx="7">
                  <c:v>-440866.66666666669</c:v>
                </c:pt>
                <c:pt idx="8">
                  <c:v>-440866.66666666669</c:v>
                </c:pt>
                <c:pt idx="9">
                  <c:v>-390150.00000000006</c:v>
                </c:pt>
                <c:pt idx="10">
                  <c:v>-390150.00000000006</c:v>
                </c:pt>
                <c:pt idx="11">
                  <c:v>-390150.00000000006</c:v>
                </c:pt>
                <c:pt idx="12">
                  <c:v>-340000.00000000006</c:v>
                </c:pt>
                <c:pt idx="13">
                  <c:v>-340000.00000000006</c:v>
                </c:pt>
                <c:pt idx="14">
                  <c:v>-340000.00000000006</c:v>
                </c:pt>
                <c:pt idx="15">
                  <c:v>-290416.66666666674</c:v>
                </c:pt>
                <c:pt idx="16">
                  <c:v>-290416.66666666674</c:v>
                </c:pt>
                <c:pt idx="17">
                  <c:v>-290416.66666666674</c:v>
                </c:pt>
                <c:pt idx="18">
                  <c:v>-241400.00000000006</c:v>
                </c:pt>
                <c:pt idx="19">
                  <c:v>-241400.00000000006</c:v>
                </c:pt>
                <c:pt idx="20">
                  <c:v>-241400.00000000006</c:v>
                </c:pt>
                <c:pt idx="21">
                  <c:v>-192950.00000000006</c:v>
                </c:pt>
                <c:pt idx="22">
                  <c:v>-192950.00000000006</c:v>
                </c:pt>
                <c:pt idx="23">
                  <c:v>-192950.00000000006</c:v>
                </c:pt>
                <c:pt idx="24">
                  <c:v>-145066.66666666672</c:v>
                </c:pt>
                <c:pt idx="25">
                  <c:v>-145066.66666666672</c:v>
                </c:pt>
                <c:pt idx="26">
                  <c:v>-145066.66666666672</c:v>
                </c:pt>
                <c:pt idx="27">
                  <c:v>-97750.000000000044</c:v>
                </c:pt>
                <c:pt idx="28">
                  <c:v>-97750.000000000044</c:v>
                </c:pt>
                <c:pt idx="29">
                  <c:v>-97750.000000000044</c:v>
                </c:pt>
                <c:pt idx="30">
                  <c:v>-51000.000000000044</c:v>
                </c:pt>
                <c:pt idx="31">
                  <c:v>-51000.000000000044</c:v>
                </c:pt>
                <c:pt idx="32">
                  <c:v>-51000.000000000044</c:v>
                </c:pt>
                <c:pt idx="33">
                  <c:v>-4816.666666666707</c:v>
                </c:pt>
                <c:pt idx="34">
                  <c:v>-4816.666666666707</c:v>
                </c:pt>
                <c:pt idx="35">
                  <c:v>-4816.666666666707</c:v>
                </c:pt>
                <c:pt idx="36">
                  <c:v>40799.999999999964</c:v>
                </c:pt>
                <c:pt idx="37">
                  <c:v>40799.999999999964</c:v>
                </c:pt>
                <c:pt idx="38">
                  <c:v>40799.999999999964</c:v>
                </c:pt>
                <c:pt idx="39">
                  <c:v>40799.999999999964</c:v>
                </c:pt>
                <c:pt idx="40">
                  <c:v>40799.999999999964</c:v>
                </c:pt>
                <c:pt idx="41">
                  <c:v>40799.999999999964</c:v>
                </c:pt>
                <c:pt idx="42">
                  <c:v>40799.999999999964</c:v>
                </c:pt>
                <c:pt idx="43">
                  <c:v>40799.999999999964</c:v>
                </c:pt>
                <c:pt idx="44">
                  <c:v>40799.999999999964</c:v>
                </c:pt>
                <c:pt idx="45">
                  <c:v>40799.999999999964</c:v>
                </c:pt>
                <c:pt idx="46">
                  <c:v>40799.999999999964</c:v>
                </c:pt>
                <c:pt idx="47">
                  <c:v>40799.999999999964</c:v>
                </c:pt>
                <c:pt idx="48">
                  <c:v>40799.999999999964</c:v>
                </c:pt>
              </c:numCache>
            </c:numRef>
          </c:val>
          <c:smooth val="0"/>
          <c:extLst>
            <c:ext xmlns:c16="http://schemas.microsoft.com/office/drawing/2014/chart" uri="{C3380CC4-5D6E-409C-BE32-E72D297353CC}">
              <c16:uniqueId val="{00000000-113A-48D2-9135-3C1E232CD277}"/>
            </c:ext>
          </c:extLst>
        </c:ser>
        <c:dLbls>
          <c:showLegendKey val="0"/>
          <c:showVal val="0"/>
          <c:showCatName val="0"/>
          <c:showSerName val="0"/>
          <c:showPercent val="0"/>
          <c:showBubbleSize val="0"/>
        </c:dLbls>
        <c:smooth val="0"/>
        <c:axId val="180885504"/>
        <c:axId val="176742976"/>
      </c:lineChart>
      <c:catAx>
        <c:axId val="180885504"/>
        <c:scaling>
          <c:orientation val="minMax"/>
        </c:scaling>
        <c:delete val="0"/>
        <c:axPos val="b"/>
        <c:numFmt formatCode="&quot;Month&quot;\ General" sourceLinked="1"/>
        <c:majorTickMark val="out"/>
        <c:minorTickMark val="none"/>
        <c:tickLblPos val="low"/>
        <c:txPr>
          <a:bodyPr rot="5400000" vert="horz"/>
          <a:lstStyle/>
          <a:p>
            <a:pPr>
              <a:defRPr/>
            </a:pPr>
            <a:endParaRPr lang="en-US"/>
          </a:p>
        </c:txPr>
        <c:crossAx val="176742976"/>
        <c:crosses val="autoZero"/>
        <c:auto val="1"/>
        <c:lblAlgn val="ctr"/>
        <c:lblOffset val="100"/>
        <c:tickLblSkip val="3"/>
        <c:noMultiLvlLbl val="0"/>
      </c:catAx>
      <c:valAx>
        <c:axId val="176742976"/>
        <c:scaling>
          <c:orientation val="minMax"/>
        </c:scaling>
        <c:delete val="0"/>
        <c:axPos val="l"/>
        <c:majorGridlines>
          <c:spPr>
            <a:ln>
              <a:prstDash val="dash"/>
            </a:ln>
          </c:spPr>
        </c:majorGridlines>
        <c:title>
          <c:tx>
            <c:rich>
              <a:bodyPr rot="-5400000" vert="horz"/>
              <a:lstStyle/>
              <a:p>
                <a:pPr>
                  <a:defRPr b="0"/>
                </a:pPr>
                <a:r>
                  <a:rPr lang="en-GB" b="0"/>
                  <a:t>Amounts in USD</a:t>
                </a:r>
              </a:p>
            </c:rich>
          </c:tx>
          <c:overlay val="0"/>
        </c:title>
        <c:numFmt formatCode="[Blue]#,##0;[Red]\(#,##0\);&quot;-&quot;" sourceLinked="1"/>
        <c:majorTickMark val="out"/>
        <c:minorTickMark val="none"/>
        <c:tickLblPos val="nextTo"/>
        <c:crossAx val="180885504"/>
        <c:crosses val="autoZero"/>
        <c:crossBetween val="between"/>
      </c:valAx>
      <c:spPr>
        <a:noFill/>
        <a:ln>
          <a:noFill/>
        </a:ln>
      </c:spPr>
    </c:plotArea>
    <c:legend>
      <c:legendPos val="b"/>
      <c:overlay val="0"/>
    </c:legend>
    <c:plotVisOnly val="1"/>
    <c:dispBlanksAs val="gap"/>
    <c:showDLblsOverMax val="0"/>
  </c:chart>
  <c:spPr>
    <a:noFill/>
    <a:ln>
      <a:noFill/>
    </a:ln>
  </c:spPr>
  <c:txPr>
    <a:bodyPr/>
    <a:lstStyle/>
    <a:p>
      <a:pPr>
        <a:defRPr>
          <a:solidFill>
            <a:schemeClr val="accent5"/>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'Cash Flows'!$B$81</c:f>
              <c:strCache>
                <c:ptCount val="1"/>
                <c:pt idx="0">
                  <c:v>Interest Coverage Ratio</c:v>
                </c:pt>
              </c:strCache>
            </c:strRef>
          </c:tx>
          <c:spPr>
            <a:ln>
              <a:solidFill>
                <a:schemeClr val="accent3"/>
              </a:solidFill>
            </a:ln>
          </c:spPr>
          <c:invertIfNegative val="0"/>
          <c:dLbls>
            <c:numFmt formatCode="#,##0\ &quot;x&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'Cash Flows'!$I$62:$R$62</c:f>
              <c:numCache>
                <c:formatCode>"Year"\ General</c:formatCode>
                <c:ptCount val="10"/>
                <c:pt idx="0">
                  <c:v>1</c:v>
                </c:pt>
                <c:pt idx="1">
                  <c:v>2</c:v>
                </c:pt>
                <c:pt idx="2">
                  <c:v>3</c:v>
                </c:pt>
                <c:pt idx="3">
                  <c:v>4</c:v>
                </c:pt>
                <c:pt idx="4">
                  <c:v>5</c:v>
                </c:pt>
                <c:pt idx="5">
                  <c:v>6</c:v>
                </c:pt>
                <c:pt idx="6">
                  <c:v>7</c:v>
                </c:pt>
                <c:pt idx="7">
                  <c:v>8</c:v>
                </c:pt>
                <c:pt idx="8">
                  <c:v>9</c:v>
                </c:pt>
                <c:pt idx="9">
                  <c:v>10</c:v>
                </c:pt>
              </c:numCache>
            </c:numRef>
          </c:cat>
          <c:val>
            <c:numRef>
              <c:f>'Cash Flows'!$I$81:$R$81</c:f>
              <c:numCache>
                <c:formatCode>#,##0;\(#,##0\);"-"</c:formatCode>
                <c:ptCount val="10"/>
                <c:pt idx="0">
                  <c:v>10.65441176470588</c:v>
                </c:pt>
                <c:pt idx="1">
                  <c:v>17.757352941176464</c:v>
                </c:pt>
                <c:pt idx="2">
                  <c:v>53.27205882352937</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513-4CC7-81BA-D72F5CB19961}"/>
            </c:ext>
          </c:extLst>
        </c:ser>
        <c:dLbls>
          <c:showLegendKey val="0"/>
          <c:showVal val="0"/>
          <c:showCatName val="0"/>
          <c:showSerName val="0"/>
          <c:showPercent val="0"/>
          <c:showBubbleSize val="0"/>
        </c:dLbls>
        <c:gapWidth val="150"/>
        <c:axId val="180886016"/>
        <c:axId val="176744704"/>
      </c:barChart>
      <c:catAx>
        <c:axId val="180886016"/>
        <c:scaling>
          <c:orientation val="minMax"/>
        </c:scaling>
        <c:delete val="0"/>
        <c:axPos val="b"/>
        <c:numFmt formatCode="&quot;Year&quot;\ General" sourceLinked="1"/>
        <c:majorTickMark val="out"/>
        <c:minorTickMark val="none"/>
        <c:tickLblPos val="low"/>
        <c:txPr>
          <a:bodyPr rot="5400000" vert="horz"/>
          <a:lstStyle/>
          <a:p>
            <a:pPr>
              <a:defRPr/>
            </a:pPr>
            <a:endParaRPr lang="en-US"/>
          </a:p>
        </c:txPr>
        <c:crossAx val="176744704"/>
        <c:crosses val="autoZero"/>
        <c:auto val="1"/>
        <c:lblAlgn val="ctr"/>
        <c:lblOffset val="100"/>
        <c:noMultiLvlLbl val="0"/>
      </c:catAx>
      <c:valAx>
        <c:axId val="176744704"/>
        <c:scaling>
          <c:orientation val="minMax"/>
        </c:scaling>
        <c:delete val="0"/>
        <c:axPos val="l"/>
        <c:numFmt formatCode="General" sourceLinked="0"/>
        <c:majorTickMark val="out"/>
        <c:minorTickMark val="none"/>
        <c:tickLblPos val="nextTo"/>
        <c:crossAx val="180886016"/>
        <c:crosses val="autoZero"/>
        <c:crossBetween val="between"/>
      </c:valAx>
      <c:spPr>
        <a:noFill/>
        <a:ln>
          <a:noFill/>
        </a:ln>
      </c:spPr>
    </c:plotArea>
    <c:legend>
      <c:legendPos val="b"/>
      <c:overlay val="0"/>
    </c:legend>
    <c:plotVisOnly val="1"/>
    <c:dispBlanksAs val="gap"/>
    <c:showDLblsOverMax val="0"/>
  </c:chart>
  <c:spPr>
    <a:noFill/>
    <a:ln>
      <a:noFill/>
    </a:ln>
  </c:spPr>
  <c:txPr>
    <a:bodyPr/>
    <a:lstStyle/>
    <a:p>
      <a:pPr>
        <a:defRPr>
          <a:solidFill>
            <a:schemeClr val="accent5"/>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'Cash Flows'!$B$82</c:f>
              <c:strCache>
                <c:ptCount val="1"/>
                <c:pt idx="0">
                  <c:v>Debt Service Coverage Ratio</c:v>
                </c:pt>
              </c:strCache>
            </c:strRef>
          </c:tx>
          <c:spPr>
            <a:ln>
              <a:solidFill>
                <a:schemeClr val="accent3"/>
              </a:solid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'Cash Flows'!$I$62:$R$62</c:f>
              <c:numCache>
                <c:formatCode>"Year"\ General</c:formatCode>
                <c:ptCount val="10"/>
                <c:pt idx="0">
                  <c:v>1</c:v>
                </c:pt>
                <c:pt idx="1">
                  <c:v>2</c:v>
                </c:pt>
                <c:pt idx="2">
                  <c:v>3</c:v>
                </c:pt>
                <c:pt idx="3">
                  <c:v>4</c:v>
                </c:pt>
                <c:pt idx="4">
                  <c:v>5</c:v>
                </c:pt>
                <c:pt idx="5">
                  <c:v>6</c:v>
                </c:pt>
                <c:pt idx="6">
                  <c:v>7</c:v>
                </c:pt>
                <c:pt idx="7">
                  <c:v>8</c:v>
                </c:pt>
                <c:pt idx="8">
                  <c:v>9</c:v>
                </c:pt>
                <c:pt idx="9">
                  <c:v>10</c:v>
                </c:pt>
              </c:numCache>
            </c:numRef>
          </c:cat>
          <c:val>
            <c:numRef>
              <c:f>'Cash Flows'!$I$82:$R$82</c:f>
              <c:numCache>
                <c:formatCode>#,##0.0;\(#,##0.0\);"-"</c:formatCode>
                <c:ptCount val="10"/>
                <c:pt idx="0">
                  <c:v>1.1838235294117649</c:v>
                </c:pt>
                <c:pt idx="1">
                  <c:v>1.2388850889192888</c:v>
                </c:pt>
                <c:pt idx="2">
                  <c:v>1.2993185078909613</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A29-41A8-88A3-DCCE420A40D8}"/>
            </c:ext>
          </c:extLst>
        </c:ser>
        <c:dLbls>
          <c:showLegendKey val="0"/>
          <c:showVal val="0"/>
          <c:showCatName val="0"/>
          <c:showSerName val="0"/>
          <c:showPercent val="0"/>
          <c:showBubbleSize val="0"/>
        </c:dLbls>
        <c:gapWidth val="150"/>
        <c:axId val="180886528"/>
        <c:axId val="176746432"/>
      </c:barChart>
      <c:catAx>
        <c:axId val="180886528"/>
        <c:scaling>
          <c:orientation val="minMax"/>
        </c:scaling>
        <c:delete val="0"/>
        <c:axPos val="b"/>
        <c:numFmt formatCode="&quot;Year&quot;\ General" sourceLinked="1"/>
        <c:majorTickMark val="out"/>
        <c:minorTickMark val="none"/>
        <c:tickLblPos val="low"/>
        <c:txPr>
          <a:bodyPr rot="5400000" vert="horz"/>
          <a:lstStyle/>
          <a:p>
            <a:pPr>
              <a:defRPr/>
            </a:pPr>
            <a:endParaRPr lang="en-US"/>
          </a:p>
        </c:txPr>
        <c:crossAx val="176746432"/>
        <c:crosses val="autoZero"/>
        <c:auto val="1"/>
        <c:lblAlgn val="ctr"/>
        <c:lblOffset val="100"/>
        <c:noMultiLvlLbl val="0"/>
      </c:catAx>
      <c:valAx>
        <c:axId val="176746432"/>
        <c:scaling>
          <c:orientation val="minMax"/>
        </c:scaling>
        <c:delete val="0"/>
        <c:axPos val="l"/>
        <c:numFmt formatCode="General" sourceLinked="0"/>
        <c:majorTickMark val="out"/>
        <c:minorTickMark val="none"/>
        <c:tickLblPos val="nextTo"/>
        <c:crossAx val="180886528"/>
        <c:crosses val="autoZero"/>
        <c:crossBetween val="between"/>
      </c:valAx>
      <c:spPr>
        <a:noFill/>
        <a:ln>
          <a:noFill/>
        </a:ln>
      </c:spPr>
    </c:plotArea>
    <c:legend>
      <c:legendPos val="b"/>
      <c:overlay val="0"/>
    </c:legend>
    <c:plotVisOnly val="1"/>
    <c:dispBlanksAs val="gap"/>
    <c:showDLblsOverMax val="0"/>
  </c:chart>
  <c:spPr>
    <a:noFill/>
    <a:ln>
      <a:noFill/>
    </a:ln>
  </c:spPr>
  <c:txPr>
    <a:bodyPr/>
    <a:lstStyle/>
    <a:p>
      <a:pPr>
        <a:defRPr>
          <a:solidFill>
            <a:schemeClr val="accent5"/>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90507436570429"/>
          <c:y val="5.0925925925925923E-2"/>
          <c:w val="0.81071106736657916"/>
          <c:h val="0.69497484689413813"/>
        </c:manualLayout>
      </c:layout>
      <c:lineChart>
        <c:grouping val="standard"/>
        <c:varyColors val="0"/>
        <c:ser>
          <c:idx val="0"/>
          <c:order val="0"/>
          <c:tx>
            <c:v>Price</c:v>
          </c:tx>
          <c:spPr>
            <a:ln w="19050"/>
          </c:spPr>
          <c:marker>
            <c:symbol val="none"/>
          </c:marker>
          <c:cat>
            <c:numRef>
              <c:f>'Bunker Prices'!$A$616:$A$3475</c:f>
              <c:numCache>
                <c:formatCode>m/d/yyyy</c:formatCode>
                <c:ptCount val="2860"/>
                <c:pt idx="0">
                  <c:v>37385</c:v>
                </c:pt>
                <c:pt idx="1">
                  <c:v>37386</c:v>
                </c:pt>
                <c:pt idx="2">
                  <c:v>37389</c:v>
                </c:pt>
                <c:pt idx="3">
                  <c:v>37390</c:v>
                </c:pt>
                <c:pt idx="4">
                  <c:v>37391</c:v>
                </c:pt>
                <c:pt idx="5">
                  <c:v>37392</c:v>
                </c:pt>
                <c:pt idx="6">
                  <c:v>37393</c:v>
                </c:pt>
                <c:pt idx="7">
                  <c:v>37396</c:v>
                </c:pt>
                <c:pt idx="8">
                  <c:v>37397</c:v>
                </c:pt>
                <c:pt idx="9">
                  <c:v>37398</c:v>
                </c:pt>
                <c:pt idx="10">
                  <c:v>37399</c:v>
                </c:pt>
                <c:pt idx="11">
                  <c:v>37400</c:v>
                </c:pt>
                <c:pt idx="12">
                  <c:v>37403</c:v>
                </c:pt>
                <c:pt idx="13">
                  <c:v>37404</c:v>
                </c:pt>
                <c:pt idx="14">
                  <c:v>37405</c:v>
                </c:pt>
                <c:pt idx="15">
                  <c:v>37406</c:v>
                </c:pt>
                <c:pt idx="16">
                  <c:v>37407</c:v>
                </c:pt>
                <c:pt idx="17">
                  <c:v>37410</c:v>
                </c:pt>
                <c:pt idx="18">
                  <c:v>37411</c:v>
                </c:pt>
                <c:pt idx="19">
                  <c:v>37412</c:v>
                </c:pt>
                <c:pt idx="20">
                  <c:v>37413</c:v>
                </c:pt>
                <c:pt idx="21">
                  <c:v>37414</c:v>
                </c:pt>
                <c:pt idx="22">
                  <c:v>37417</c:v>
                </c:pt>
                <c:pt idx="23">
                  <c:v>37418</c:v>
                </c:pt>
                <c:pt idx="24">
                  <c:v>37419</c:v>
                </c:pt>
                <c:pt idx="25">
                  <c:v>37420</c:v>
                </c:pt>
                <c:pt idx="26">
                  <c:v>37421</c:v>
                </c:pt>
                <c:pt idx="27">
                  <c:v>37424</c:v>
                </c:pt>
                <c:pt idx="28">
                  <c:v>37425</c:v>
                </c:pt>
                <c:pt idx="29">
                  <c:v>37426</c:v>
                </c:pt>
                <c:pt idx="30">
                  <c:v>37427</c:v>
                </c:pt>
                <c:pt idx="31">
                  <c:v>37428</c:v>
                </c:pt>
                <c:pt idx="32">
                  <c:v>37431</c:v>
                </c:pt>
                <c:pt idx="33">
                  <c:v>37432</c:v>
                </c:pt>
                <c:pt idx="34">
                  <c:v>37433</c:v>
                </c:pt>
                <c:pt idx="35">
                  <c:v>37434</c:v>
                </c:pt>
                <c:pt idx="36">
                  <c:v>37435</c:v>
                </c:pt>
                <c:pt idx="37">
                  <c:v>37438</c:v>
                </c:pt>
                <c:pt idx="38">
                  <c:v>37439</c:v>
                </c:pt>
                <c:pt idx="39">
                  <c:v>37440</c:v>
                </c:pt>
                <c:pt idx="40">
                  <c:v>37441</c:v>
                </c:pt>
                <c:pt idx="41">
                  <c:v>37442</c:v>
                </c:pt>
                <c:pt idx="42">
                  <c:v>37445</c:v>
                </c:pt>
                <c:pt idx="43">
                  <c:v>37446</c:v>
                </c:pt>
                <c:pt idx="44">
                  <c:v>37447</c:v>
                </c:pt>
                <c:pt idx="45">
                  <c:v>37448</c:v>
                </c:pt>
                <c:pt idx="46">
                  <c:v>37449</c:v>
                </c:pt>
                <c:pt idx="47">
                  <c:v>37452</c:v>
                </c:pt>
                <c:pt idx="48">
                  <c:v>37453</c:v>
                </c:pt>
                <c:pt idx="49">
                  <c:v>37454</c:v>
                </c:pt>
                <c:pt idx="50">
                  <c:v>37455</c:v>
                </c:pt>
                <c:pt idx="51">
                  <c:v>37456</c:v>
                </c:pt>
                <c:pt idx="52">
                  <c:v>37459</c:v>
                </c:pt>
                <c:pt idx="53">
                  <c:v>37460</c:v>
                </c:pt>
                <c:pt idx="54">
                  <c:v>37461</c:v>
                </c:pt>
                <c:pt idx="55">
                  <c:v>37462</c:v>
                </c:pt>
                <c:pt idx="56">
                  <c:v>37463</c:v>
                </c:pt>
                <c:pt idx="57">
                  <c:v>37466</c:v>
                </c:pt>
                <c:pt idx="58">
                  <c:v>37467</c:v>
                </c:pt>
                <c:pt idx="59">
                  <c:v>37468</c:v>
                </c:pt>
                <c:pt idx="60">
                  <c:v>37469</c:v>
                </c:pt>
                <c:pt idx="61">
                  <c:v>37470</c:v>
                </c:pt>
                <c:pt idx="62">
                  <c:v>37473</c:v>
                </c:pt>
                <c:pt idx="63">
                  <c:v>37474</c:v>
                </c:pt>
                <c:pt idx="64">
                  <c:v>37475</c:v>
                </c:pt>
                <c:pt idx="65">
                  <c:v>37476</c:v>
                </c:pt>
                <c:pt idx="66">
                  <c:v>37477</c:v>
                </c:pt>
                <c:pt idx="67">
                  <c:v>37480</c:v>
                </c:pt>
                <c:pt idx="68">
                  <c:v>37481</c:v>
                </c:pt>
                <c:pt idx="69">
                  <c:v>37482</c:v>
                </c:pt>
                <c:pt idx="70">
                  <c:v>37483</c:v>
                </c:pt>
                <c:pt idx="71">
                  <c:v>37484</c:v>
                </c:pt>
                <c:pt idx="72">
                  <c:v>37487</c:v>
                </c:pt>
                <c:pt idx="73">
                  <c:v>37488</c:v>
                </c:pt>
                <c:pt idx="74">
                  <c:v>37489</c:v>
                </c:pt>
                <c:pt idx="75">
                  <c:v>37490</c:v>
                </c:pt>
                <c:pt idx="76">
                  <c:v>37491</c:v>
                </c:pt>
                <c:pt idx="77">
                  <c:v>37494</c:v>
                </c:pt>
                <c:pt idx="78">
                  <c:v>37495</c:v>
                </c:pt>
                <c:pt idx="79">
                  <c:v>37496</c:v>
                </c:pt>
                <c:pt idx="80">
                  <c:v>37497</c:v>
                </c:pt>
                <c:pt idx="81">
                  <c:v>37498</c:v>
                </c:pt>
                <c:pt idx="82">
                  <c:v>37501</c:v>
                </c:pt>
                <c:pt idx="83">
                  <c:v>37502</c:v>
                </c:pt>
                <c:pt idx="84">
                  <c:v>37503</c:v>
                </c:pt>
                <c:pt idx="85">
                  <c:v>37504</c:v>
                </c:pt>
                <c:pt idx="86">
                  <c:v>37505</c:v>
                </c:pt>
                <c:pt idx="87">
                  <c:v>37508</c:v>
                </c:pt>
                <c:pt idx="88">
                  <c:v>37509</c:v>
                </c:pt>
                <c:pt idx="89">
                  <c:v>37510</c:v>
                </c:pt>
                <c:pt idx="90">
                  <c:v>37511</c:v>
                </c:pt>
                <c:pt idx="91">
                  <c:v>37512</c:v>
                </c:pt>
                <c:pt idx="92">
                  <c:v>37515</c:v>
                </c:pt>
                <c:pt idx="93">
                  <c:v>37516</c:v>
                </c:pt>
                <c:pt idx="94">
                  <c:v>37517</c:v>
                </c:pt>
                <c:pt idx="95">
                  <c:v>37518</c:v>
                </c:pt>
                <c:pt idx="96">
                  <c:v>37519</c:v>
                </c:pt>
                <c:pt idx="97">
                  <c:v>37522</c:v>
                </c:pt>
                <c:pt idx="98">
                  <c:v>37523</c:v>
                </c:pt>
                <c:pt idx="99">
                  <c:v>37524</c:v>
                </c:pt>
                <c:pt idx="100">
                  <c:v>37525</c:v>
                </c:pt>
                <c:pt idx="101">
                  <c:v>37526</c:v>
                </c:pt>
                <c:pt idx="102">
                  <c:v>37529</c:v>
                </c:pt>
                <c:pt idx="103">
                  <c:v>37530</c:v>
                </c:pt>
                <c:pt idx="104">
                  <c:v>37531</c:v>
                </c:pt>
                <c:pt idx="105">
                  <c:v>37532</c:v>
                </c:pt>
                <c:pt idx="106">
                  <c:v>37533</c:v>
                </c:pt>
                <c:pt idx="107">
                  <c:v>37536</c:v>
                </c:pt>
                <c:pt idx="108">
                  <c:v>37537</c:v>
                </c:pt>
                <c:pt idx="109">
                  <c:v>37538</c:v>
                </c:pt>
                <c:pt idx="110">
                  <c:v>37539</c:v>
                </c:pt>
                <c:pt idx="111">
                  <c:v>37540</c:v>
                </c:pt>
                <c:pt idx="112">
                  <c:v>37543</c:v>
                </c:pt>
                <c:pt idx="113">
                  <c:v>37544</c:v>
                </c:pt>
                <c:pt idx="114">
                  <c:v>37545</c:v>
                </c:pt>
                <c:pt idx="115">
                  <c:v>37546</c:v>
                </c:pt>
                <c:pt idx="116">
                  <c:v>37547</c:v>
                </c:pt>
                <c:pt idx="117">
                  <c:v>37550</c:v>
                </c:pt>
                <c:pt idx="118">
                  <c:v>37551</c:v>
                </c:pt>
                <c:pt idx="119">
                  <c:v>37552</c:v>
                </c:pt>
                <c:pt idx="120">
                  <c:v>37553</c:v>
                </c:pt>
                <c:pt idx="121">
                  <c:v>37554</c:v>
                </c:pt>
                <c:pt idx="122">
                  <c:v>37557</c:v>
                </c:pt>
                <c:pt idx="123">
                  <c:v>37558</c:v>
                </c:pt>
                <c:pt idx="124">
                  <c:v>37559</c:v>
                </c:pt>
                <c:pt idx="125">
                  <c:v>37560</c:v>
                </c:pt>
                <c:pt idx="126">
                  <c:v>37561</c:v>
                </c:pt>
                <c:pt idx="127">
                  <c:v>37564</c:v>
                </c:pt>
                <c:pt idx="128">
                  <c:v>37565</c:v>
                </c:pt>
                <c:pt idx="129">
                  <c:v>37566</c:v>
                </c:pt>
                <c:pt idx="130">
                  <c:v>37567</c:v>
                </c:pt>
                <c:pt idx="131">
                  <c:v>37568</c:v>
                </c:pt>
                <c:pt idx="132">
                  <c:v>37571</c:v>
                </c:pt>
                <c:pt idx="133">
                  <c:v>37572</c:v>
                </c:pt>
                <c:pt idx="134">
                  <c:v>37573</c:v>
                </c:pt>
                <c:pt idx="135">
                  <c:v>37574</c:v>
                </c:pt>
                <c:pt idx="136">
                  <c:v>37575</c:v>
                </c:pt>
                <c:pt idx="137">
                  <c:v>37578</c:v>
                </c:pt>
                <c:pt idx="138">
                  <c:v>37579</c:v>
                </c:pt>
                <c:pt idx="139">
                  <c:v>37580</c:v>
                </c:pt>
                <c:pt idx="140">
                  <c:v>37581</c:v>
                </c:pt>
                <c:pt idx="141">
                  <c:v>37582</c:v>
                </c:pt>
                <c:pt idx="142">
                  <c:v>37585</c:v>
                </c:pt>
                <c:pt idx="143">
                  <c:v>37586</c:v>
                </c:pt>
                <c:pt idx="144">
                  <c:v>37587</c:v>
                </c:pt>
                <c:pt idx="145">
                  <c:v>37588</c:v>
                </c:pt>
                <c:pt idx="146">
                  <c:v>37589</c:v>
                </c:pt>
                <c:pt idx="147">
                  <c:v>37592</c:v>
                </c:pt>
                <c:pt idx="148">
                  <c:v>37593</c:v>
                </c:pt>
                <c:pt idx="149">
                  <c:v>37594</c:v>
                </c:pt>
                <c:pt idx="150">
                  <c:v>37595</c:v>
                </c:pt>
                <c:pt idx="151">
                  <c:v>37596</c:v>
                </c:pt>
                <c:pt idx="152">
                  <c:v>37599</c:v>
                </c:pt>
                <c:pt idx="153">
                  <c:v>37600</c:v>
                </c:pt>
                <c:pt idx="154">
                  <c:v>37601</c:v>
                </c:pt>
                <c:pt idx="155">
                  <c:v>37602</c:v>
                </c:pt>
                <c:pt idx="156">
                  <c:v>37603</c:v>
                </c:pt>
                <c:pt idx="157">
                  <c:v>37606</c:v>
                </c:pt>
                <c:pt idx="158">
                  <c:v>37607</c:v>
                </c:pt>
                <c:pt idx="159">
                  <c:v>37608</c:v>
                </c:pt>
                <c:pt idx="160">
                  <c:v>37609</c:v>
                </c:pt>
                <c:pt idx="161">
                  <c:v>37610</c:v>
                </c:pt>
                <c:pt idx="162">
                  <c:v>37613</c:v>
                </c:pt>
                <c:pt idx="163">
                  <c:v>37614</c:v>
                </c:pt>
                <c:pt idx="164">
                  <c:v>37615</c:v>
                </c:pt>
                <c:pt idx="165">
                  <c:v>37616</c:v>
                </c:pt>
                <c:pt idx="166">
                  <c:v>37617</c:v>
                </c:pt>
                <c:pt idx="167">
                  <c:v>37620</c:v>
                </c:pt>
                <c:pt idx="168">
                  <c:v>37621</c:v>
                </c:pt>
                <c:pt idx="169">
                  <c:v>37622</c:v>
                </c:pt>
                <c:pt idx="170">
                  <c:v>37623</c:v>
                </c:pt>
                <c:pt idx="171">
                  <c:v>37624</c:v>
                </c:pt>
                <c:pt idx="172">
                  <c:v>37627</c:v>
                </c:pt>
                <c:pt idx="173">
                  <c:v>37628</c:v>
                </c:pt>
                <c:pt idx="174">
                  <c:v>37629</c:v>
                </c:pt>
                <c:pt idx="175">
                  <c:v>37630</c:v>
                </c:pt>
                <c:pt idx="176">
                  <c:v>37631</c:v>
                </c:pt>
                <c:pt idx="177">
                  <c:v>37634</c:v>
                </c:pt>
                <c:pt idx="178">
                  <c:v>37635</c:v>
                </c:pt>
                <c:pt idx="179">
                  <c:v>37636</c:v>
                </c:pt>
                <c:pt idx="180">
                  <c:v>37637</c:v>
                </c:pt>
                <c:pt idx="181">
                  <c:v>37638</c:v>
                </c:pt>
                <c:pt idx="182">
                  <c:v>37641</c:v>
                </c:pt>
                <c:pt idx="183">
                  <c:v>37642</c:v>
                </c:pt>
                <c:pt idx="184">
                  <c:v>37643</c:v>
                </c:pt>
                <c:pt idx="185">
                  <c:v>37644</c:v>
                </c:pt>
                <c:pt idx="186">
                  <c:v>37645</c:v>
                </c:pt>
                <c:pt idx="187">
                  <c:v>37648</c:v>
                </c:pt>
                <c:pt idx="188">
                  <c:v>37649</c:v>
                </c:pt>
                <c:pt idx="189">
                  <c:v>37650</c:v>
                </c:pt>
                <c:pt idx="190">
                  <c:v>37651</c:v>
                </c:pt>
                <c:pt idx="191">
                  <c:v>37652</c:v>
                </c:pt>
                <c:pt idx="192">
                  <c:v>37655</c:v>
                </c:pt>
                <c:pt idx="193">
                  <c:v>37656</c:v>
                </c:pt>
                <c:pt idx="194">
                  <c:v>37657</c:v>
                </c:pt>
                <c:pt idx="195">
                  <c:v>37658</c:v>
                </c:pt>
                <c:pt idx="196">
                  <c:v>37659</c:v>
                </c:pt>
                <c:pt idx="197">
                  <c:v>37662</c:v>
                </c:pt>
                <c:pt idx="198">
                  <c:v>37663</c:v>
                </c:pt>
                <c:pt idx="199">
                  <c:v>37664</c:v>
                </c:pt>
                <c:pt idx="200">
                  <c:v>37665</c:v>
                </c:pt>
                <c:pt idx="201">
                  <c:v>37666</c:v>
                </c:pt>
                <c:pt idx="202">
                  <c:v>37669</c:v>
                </c:pt>
                <c:pt idx="203">
                  <c:v>37670</c:v>
                </c:pt>
                <c:pt idx="204">
                  <c:v>37671</c:v>
                </c:pt>
                <c:pt idx="205">
                  <c:v>37672</c:v>
                </c:pt>
                <c:pt idx="206">
                  <c:v>37673</c:v>
                </c:pt>
                <c:pt idx="207">
                  <c:v>37676</c:v>
                </c:pt>
                <c:pt idx="208">
                  <c:v>37677</c:v>
                </c:pt>
                <c:pt idx="209">
                  <c:v>37678</c:v>
                </c:pt>
                <c:pt idx="210">
                  <c:v>37679</c:v>
                </c:pt>
                <c:pt idx="211">
                  <c:v>37680</c:v>
                </c:pt>
                <c:pt idx="212">
                  <c:v>37683</c:v>
                </c:pt>
                <c:pt idx="213">
                  <c:v>37684</c:v>
                </c:pt>
                <c:pt idx="214">
                  <c:v>37685</c:v>
                </c:pt>
                <c:pt idx="215">
                  <c:v>37686</c:v>
                </c:pt>
                <c:pt idx="216">
                  <c:v>37687</c:v>
                </c:pt>
                <c:pt idx="217">
                  <c:v>37690</c:v>
                </c:pt>
                <c:pt idx="218">
                  <c:v>37691</c:v>
                </c:pt>
                <c:pt idx="219">
                  <c:v>37692</c:v>
                </c:pt>
                <c:pt idx="220">
                  <c:v>37693</c:v>
                </c:pt>
                <c:pt idx="221">
                  <c:v>37694</c:v>
                </c:pt>
                <c:pt idx="222">
                  <c:v>37697</c:v>
                </c:pt>
                <c:pt idx="223">
                  <c:v>37698</c:v>
                </c:pt>
                <c:pt idx="224">
                  <c:v>37699</c:v>
                </c:pt>
                <c:pt idx="225">
                  <c:v>37700</c:v>
                </c:pt>
                <c:pt idx="226">
                  <c:v>37701</c:v>
                </c:pt>
                <c:pt idx="227">
                  <c:v>37704</c:v>
                </c:pt>
                <c:pt idx="228">
                  <c:v>37705</c:v>
                </c:pt>
                <c:pt idx="229">
                  <c:v>37706</c:v>
                </c:pt>
                <c:pt idx="230">
                  <c:v>37707</c:v>
                </c:pt>
                <c:pt idx="231">
                  <c:v>37708</c:v>
                </c:pt>
                <c:pt idx="232">
                  <c:v>37711</c:v>
                </c:pt>
                <c:pt idx="233">
                  <c:v>37712</c:v>
                </c:pt>
                <c:pt idx="234">
                  <c:v>37713</c:v>
                </c:pt>
                <c:pt idx="235">
                  <c:v>37714</c:v>
                </c:pt>
                <c:pt idx="236">
                  <c:v>37715</c:v>
                </c:pt>
                <c:pt idx="237">
                  <c:v>37718</c:v>
                </c:pt>
                <c:pt idx="238">
                  <c:v>37719</c:v>
                </c:pt>
                <c:pt idx="239">
                  <c:v>37720</c:v>
                </c:pt>
                <c:pt idx="240">
                  <c:v>37721</c:v>
                </c:pt>
                <c:pt idx="241">
                  <c:v>37722</c:v>
                </c:pt>
                <c:pt idx="242">
                  <c:v>37725</c:v>
                </c:pt>
                <c:pt idx="243">
                  <c:v>37726</c:v>
                </c:pt>
                <c:pt idx="244">
                  <c:v>37727</c:v>
                </c:pt>
                <c:pt idx="245">
                  <c:v>37728</c:v>
                </c:pt>
                <c:pt idx="246">
                  <c:v>37729</c:v>
                </c:pt>
                <c:pt idx="247">
                  <c:v>37732</c:v>
                </c:pt>
                <c:pt idx="248">
                  <c:v>37733</c:v>
                </c:pt>
                <c:pt idx="249">
                  <c:v>37734</c:v>
                </c:pt>
                <c:pt idx="250">
                  <c:v>37735</c:v>
                </c:pt>
                <c:pt idx="251">
                  <c:v>37736</c:v>
                </c:pt>
                <c:pt idx="252">
                  <c:v>37739</c:v>
                </c:pt>
                <c:pt idx="253">
                  <c:v>37740</c:v>
                </c:pt>
                <c:pt idx="254">
                  <c:v>37741</c:v>
                </c:pt>
                <c:pt idx="255">
                  <c:v>37742</c:v>
                </c:pt>
                <c:pt idx="256">
                  <c:v>37743</c:v>
                </c:pt>
                <c:pt idx="257">
                  <c:v>37746</c:v>
                </c:pt>
                <c:pt idx="258">
                  <c:v>37747</c:v>
                </c:pt>
                <c:pt idx="259">
                  <c:v>37748</c:v>
                </c:pt>
                <c:pt idx="260">
                  <c:v>37749</c:v>
                </c:pt>
                <c:pt idx="261">
                  <c:v>37750</c:v>
                </c:pt>
                <c:pt idx="262">
                  <c:v>37753</c:v>
                </c:pt>
                <c:pt idx="263">
                  <c:v>37754</c:v>
                </c:pt>
                <c:pt idx="264">
                  <c:v>37755</c:v>
                </c:pt>
                <c:pt idx="265">
                  <c:v>37756</c:v>
                </c:pt>
                <c:pt idx="266">
                  <c:v>37757</c:v>
                </c:pt>
                <c:pt idx="267">
                  <c:v>37760</c:v>
                </c:pt>
                <c:pt idx="268">
                  <c:v>37761</c:v>
                </c:pt>
                <c:pt idx="269">
                  <c:v>37762</c:v>
                </c:pt>
                <c:pt idx="270">
                  <c:v>37763</c:v>
                </c:pt>
                <c:pt idx="271">
                  <c:v>37764</c:v>
                </c:pt>
                <c:pt idx="272">
                  <c:v>37767</c:v>
                </c:pt>
                <c:pt idx="273">
                  <c:v>37768</c:v>
                </c:pt>
                <c:pt idx="274">
                  <c:v>37769</c:v>
                </c:pt>
                <c:pt idx="275">
                  <c:v>37770</c:v>
                </c:pt>
                <c:pt idx="276">
                  <c:v>37771</c:v>
                </c:pt>
                <c:pt idx="277">
                  <c:v>37774</c:v>
                </c:pt>
                <c:pt idx="278">
                  <c:v>37775</c:v>
                </c:pt>
                <c:pt idx="279">
                  <c:v>37776</c:v>
                </c:pt>
                <c:pt idx="280">
                  <c:v>37777</c:v>
                </c:pt>
                <c:pt idx="281">
                  <c:v>37778</c:v>
                </c:pt>
                <c:pt idx="282">
                  <c:v>37781</c:v>
                </c:pt>
                <c:pt idx="283">
                  <c:v>37782</c:v>
                </c:pt>
                <c:pt idx="284">
                  <c:v>37783</c:v>
                </c:pt>
                <c:pt idx="285">
                  <c:v>37784</c:v>
                </c:pt>
                <c:pt idx="286">
                  <c:v>37785</c:v>
                </c:pt>
                <c:pt idx="287">
                  <c:v>37788</c:v>
                </c:pt>
                <c:pt idx="288">
                  <c:v>37789</c:v>
                </c:pt>
                <c:pt idx="289">
                  <c:v>37790</c:v>
                </c:pt>
                <c:pt idx="290">
                  <c:v>37791</c:v>
                </c:pt>
                <c:pt idx="291">
                  <c:v>37792</c:v>
                </c:pt>
                <c:pt idx="292">
                  <c:v>37795</c:v>
                </c:pt>
                <c:pt idx="293">
                  <c:v>37796</c:v>
                </c:pt>
                <c:pt idx="294">
                  <c:v>37797</c:v>
                </c:pt>
                <c:pt idx="295">
                  <c:v>37798</c:v>
                </c:pt>
                <c:pt idx="296">
                  <c:v>37799</c:v>
                </c:pt>
                <c:pt idx="297">
                  <c:v>37802</c:v>
                </c:pt>
                <c:pt idx="298">
                  <c:v>37803</c:v>
                </c:pt>
                <c:pt idx="299">
                  <c:v>37804</c:v>
                </c:pt>
                <c:pt idx="300">
                  <c:v>37805</c:v>
                </c:pt>
                <c:pt idx="301">
                  <c:v>37806</c:v>
                </c:pt>
                <c:pt idx="302">
                  <c:v>37809</c:v>
                </c:pt>
                <c:pt idx="303">
                  <c:v>37810</c:v>
                </c:pt>
                <c:pt idx="304">
                  <c:v>37811</c:v>
                </c:pt>
                <c:pt idx="305">
                  <c:v>37812</c:v>
                </c:pt>
                <c:pt idx="306">
                  <c:v>37813</c:v>
                </c:pt>
                <c:pt idx="307">
                  <c:v>37816</c:v>
                </c:pt>
                <c:pt idx="308">
                  <c:v>37817</c:v>
                </c:pt>
                <c:pt idx="309">
                  <c:v>37818</c:v>
                </c:pt>
                <c:pt idx="310">
                  <c:v>37819</c:v>
                </c:pt>
                <c:pt idx="311">
                  <c:v>37820</c:v>
                </c:pt>
                <c:pt idx="312">
                  <c:v>37823</c:v>
                </c:pt>
                <c:pt idx="313">
                  <c:v>37824</c:v>
                </c:pt>
                <c:pt idx="314">
                  <c:v>37825</c:v>
                </c:pt>
                <c:pt idx="315">
                  <c:v>37826</c:v>
                </c:pt>
                <c:pt idx="316">
                  <c:v>37827</c:v>
                </c:pt>
                <c:pt idx="317">
                  <c:v>37830</c:v>
                </c:pt>
                <c:pt idx="318">
                  <c:v>37831</c:v>
                </c:pt>
                <c:pt idx="319">
                  <c:v>37832</c:v>
                </c:pt>
                <c:pt idx="320">
                  <c:v>37833</c:v>
                </c:pt>
                <c:pt idx="321">
                  <c:v>37834</c:v>
                </c:pt>
                <c:pt idx="322">
                  <c:v>37837</c:v>
                </c:pt>
                <c:pt idx="323">
                  <c:v>37838</c:v>
                </c:pt>
                <c:pt idx="324">
                  <c:v>37839</c:v>
                </c:pt>
                <c:pt idx="325">
                  <c:v>37840</c:v>
                </c:pt>
                <c:pt idx="326">
                  <c:v>37841</c:v>
                </c:pt>
                <c:pt idx="327">
                  <c:v>37844</c:v>
                </c:pt>
                <c:pt idx="328">
                  <c:v>37845</c:v>
                </c:pt>
                <c:pt idx="329">
                  <c:v>37846</c:v>
                </c:pt>
                <c:pt idx="330">
                  <c:v>37847</c:v>
                </c:pt>
                <c:pt idx="331">
                  <c:v>37848</c:v>
                </c:pt>
                <c:pt idx="332">
                  <c:v>37851</c:v>
                </c:pt>
                <c:pt idx="333">
                  <c:v>37852</c:v>
                </c:pt>
                <c:pt idx="334">
                  <c:v>37853</c:v>
                </c:pt>
                <c:pt idx="335">
                  <c:v>37854</c:v>
                </c:pt>
                <c:pt idx="336">
                  <c:v>37855</c:v>
                </c:pt>
                <c:pt idx="337">
                  <c:v>37858</c:v>
                </c:pt>
                <c:pt idx="338">
                  <c:v>37859</c:v>
                </c:pt>
                <c:pt idx="339">
                  <c:v>37860</c:v>
                </c:pt>
                <c:pt idx="340">
                  <c:v>37861</c:v>
                </c:pt>
                <c:pt idx="341">
                  <c:v>37862</c:v>
                </c:pt>
                <c:pt idx="342">
                  <c:v>37865</c:v>
                </c:pt>
                <c:pt idx="343">
                  <c:v>37866</c:v>
                </c:pt>
                <c:pt idx="344">
                  <c:v>37867</c:v>
                </c:pt>
                <c:pt idx="345">
                  <c:v>37868</c:v>
                </c:pt>
                <c:pt idx="346">
                  <c:v>37869</c:v>
                </c:pt>
                <c:pt idx="347">
                  <c:v>37872</c:v>
                </c:pt>
                <c:pt idx="348">
                  <c:v>37873</c:v>
                </c:pt>
                <c:pt idx="349">
                  <c:v>37874</c:v>
                </c:pt>
                <c:pt idx="350">
                  <c:v>37875</c:v>
                </c:pt>
                <c:pt idx="351">
                  <c:v>37876</c:v>
                </c:pt>
                <c:pt idx="352">
                  <c:v>37879</c:v>
                </c:pt>
                <c:pt idx="353">
                  <c:v>37880</c:v>
                </c:pt>
                <c:pt idx="354">
                  <c:v>37881</c:v>
                </c:pt>
                <c:pt idx="355">
                  <c:v>37882</c:v>
                </c:pt>
                <c:pt idx="356">
                  <c:v>37883</c:v>
                </c:pt>
                <c:pt idx="357">
                  <c:v>37886</c:v>
                </c:pt>
                <c:pt idx="358">
                  <c:v>37887</c:v>
                </c:pt>
                <c:pt idx="359">
                  <c:v>37888</c:v>
                </c:pt>
                <c:pt idx="360">
                  <c:v>37889</c:v>
                </c:pt>
                <c:pt idx="361">
                  <c:v>37890</c:v>
                </c:pt>
                <c:pt idx="362">
                  <c:v>37893</c:v>
                </c:pt>
                <c:pt idx="363">
                  <c:v>37894</c:v>
                </c:pt>
                <c:pt idx="364">
                  <c:v>37895</c:v>
                </c:pt>
                <c:pt idx="365">
                  <c:v>37896</c:v>
                </c:pt>
                <c:pt idx="366">
                  <c:v>37897</c:v>
                </c:pt>
                <c:pt idx="367">
                  <c:v>37900</c:v>
                </c:pt>
                <c:pt idx="368">
                  <c:v>37901</c:v>
                </c:pt>
                <c:pt idx="369">
                  <c:v>37902</c:v>
                </c:pt>
                <c:pt idx="370">
                  <c:v>37903</c:v>
                </c:pt>
                <c:pt idx="371">
                  <c:v>37904</c:v>
                </c:pt>
                <c:pt idx="372">
                  <c:v>37907</c:v>
                </c:pt>
                <c:pt idx="373">
                  <c:v>37908</c:v>
                </c:pt>
                <c:pt idx="374">
                  <c:v>37909</c:v>
                </c:pt>
                <c:pt idx="375">
                  <c:v>37910</c:v>
                </c:pt>
                <c:pt idx="376">
                  <c:v>37911</c:v>
                </c:pt>
                <c:pt idx="377">
                  <c:v>37914</c:v>
                </c:pt>
                <c:pt idx="378">
                  <c:v>37915</c:v>
                </c:pt>
                <c:pt idx="379">
                  <c:v>37916</c:v>
                </c:pt>
                <c:pt idx="380">
                  <c:v>37917</c:v>
                </c:pt>
                <c:pt idx="381">
                  <c:v>37918</c:v>
                </c:pt>
                <c:pt idx="382">
                  <c:v>37921</c:v>
                </c:pt>
                <c:pt idx="383">
                  <c:v>37922</c:v>
                </c:pt>
                <c:pt idx="384">
                  <c:v>37923</c:v>
                </c:pt>
                <c:pt idx="385">
                  <c:v>37924</c:v>
                </c:pt>
                <c:pt idx="386">
                  <c:v>37925</c:v>
                </c:pt>
                <c:pt idx="387">
                  <c:v>37928</c:v>
                </c:pt>
                <c:pt idx="388">
                  <c:v>37929</c:v>
                </c:pt>
                <c:pt idx="389">
                  <c:v>37930</c:v>
                </c:pt>
                <c:pt idx="390">
                  <c:v>37931</c:v>
                </c:pt>
                <c:pt idx="391">
                  <c:v>37932</c:v>
                </c:pt>
                <c:pt idx="392">
                  <c:v>37935</c:v>
                </c:pt>
                <c:pt idx="393">
                  <c:v>37936</c:v>
                </c:pt>
                <c:pt idx="394">
                  <c:v>37937</c:v>
                </c:pt>
                <c:pt idx="395">
                  <c:v>37938</c:v>
                </c:pt>
                <c:pt idx="396">
                  <c:v>37939</c:v>
                </c:pt>
                <c:pt idx="397">
                  <c:v>37942</c:v>
                </c:pt>
                <c:pt idx="398">
                  <c:v>37943</c:v>
                </c:pt>
                <c:pt idx="399">
                  <c:v>37944</c:v>
                </c:pt>
                <c:pt idx="400">
                  <c:v>37945</c:v>
                </c:pt>
                <c:pt idx="401">
                  <c:v>37946</c:v>
                </c:pt>
                <c:pt idx="402">
                  <c:v>37949</c:v>
                </c:pt>
                <c:pt idx="403">
                  <c:v>37950</c:v>
                </c:pt>
                <c:pt idx="404">
                  <c:v>37951</c:v>
                </c:pt>
                <c:pt idx="405">
                  <c:v>37952</c:v>
                </c:pt>
                <c:pt idx="406">
                  <c:v>37953</c:v>
                </c:pt>
                <c:pt idx="407">
                  <c:v>37956</c:v>
                </c:pt>
                <c:pt idx="408">
                  <c:v>37957</c:v>
                </c:pt>
                <c:pt idx="409">
                  <c:v>37958</c:v>
                </c:pt>
                <c:pt idx="410">
                  <c:v>37959</c:v>
                </c:pt>
                <c:pt idx="411">
                  <c:v>37960</c:v>
                </c:pt>
                <c:pt idx="412">
                  <c:v>37963</c:v>
                </c:pt>
                <c:pt idx="413">
                  <c:v>37964</c:v>
                </c:pt>
                <c:pt idx="414">
                  <c:v>37965</c:v>
                </c:pt>
                <c:pt idx="415">
                  <c:v>37966</c:v>
                </c:pt>
                <c:pt idx="416">
                  <c:v>37967</c:v>
                </c:pt>
                <c:pt idx="417">
                  <c:v>37970</c:v>
                </c:pt>
                <c:pt idx="418">
                  <c:v>37971</c:v>
                </c:pt>
                <c:pt idx="419">
                  <c:v>37972</c:v>
                </c:pt>
                <c:pt idx="420">
                  <c:v>37973</c:v>
                </c:pt>
                <c:pt idx="421">
                  <c:v>37974</c:v>
                </c:pt>
                <c:pt idx="422">
                  <c:v>37977</c:v>
                </c:pt>
                <c:pt idx="423">
                  <c:v>37978</c:v>
                </c:pt>
                <c:pt idx="424">
                  <c:v>37979</c:v>
                </c:pt>
                <c:pt idx="425">
                  <c:v>37980</c:v>
                </c:pt>
                <c:pt idx="426">
                  <c:v>37981</c:v>
                </c:pt>
                <c:pt idx="427">
                  <c:v>37984</c:v>
                </c:pt>
                <c:pt idx="428">
                  <c:v>37985</c:v>
                </c:pt>
                <c:pt idx="429">
                  <c:v>37986</c:v>
                </c:pt>
                <c:pt idx="430">
                  <c:v>37987</c:v>
                </c:pt>
                <c:pt idx="431">
                  <c:v>37988</c:v>
                </c:pt>
                <c:pt idx="432">
                  <c:v>37991</c:v>
                </c:pt>
                <c:pt idx="433">
                  <c:v>37992</c:v>
                </c:pt>
                <c:pt idx="434">
                  <c:v>37993</c:v>
                </c:pt>
                <c:pt idx="435">
                  <c:v>37994</c:v>
                </c:pt>
                <c:pt idx="436">
                  <c:v>37995</c:v>
                </c:pt>
                <c:pt idx="437">
                  <c:v>37998</c:v>
                </c:pt>
                <c:pt idx="438">
                  <c:v>37999</c:v>
                </c:pt>
                <c:pt idx="439">
                  <c:v>38000</c:v>
                </c:pt>
                <c:pt idx="440">
                  <c:v>38001</c:v>
                </c:pt>
                <c:pt idx="441">
                  <c:v>38002</c:v>
                </c:pt>
                <c:pt idx="442">
                  <c:v>38005</c:v>
                </c:pt>
                <c:pt idx="443">
                  <c:v>38006</c:v>
                </c:pt>
                <c:pt idx="444">
                  <c:v>38007</c:v>
                </c:pt>
                <c:pt idx="445">
                  <c:v>38008</c:v>
                </c:pt>
                <c:pt idx="446">
                  <c:v>38009</c:v>
                </c:pt>
                <c:pt idx="447">
                  <c:v>38012</c:v>
                </c:pt>
                <c:pt idx="448">
                  <c:v>38013</c:v>
                </c:pt>
                <c:pt idx="449">
                  <c:v>38014</c:v>
                </c:pt>
                <c:pt idx="450">
                  <c:v>38015</c:v>
                </c:pt>
                <c:pt idx="451">
                  <c:v>38016</c:v>
                </c:pt>
                <c:pt idx="452">
                  <c:v>38019</c:v>
                </c:pt>
                <c:pt idx="453">
                  <c:v>38020</c:v>
                </c:pt>
                <c:pt idx="454">
                  <c:v>38021</c:v>
                </c:pt>
                <c:pt idx="455">
                  <c:v>38022</c:v>
                </c:pt>
                <c:pt idx="456">
                  <c:v>38023</c:v>
                </c:pt>
                <c:pt idx="457">
                  <c:v>38026</c:v>
                </c:pt>
                <c:pt idx="458">
                  <c:v>38027</c:v>
                </c:pt>
                <c:pt idx="459">
                  <c:v>38028</c:v>
                </c:pt>
                <c:pt idx="460">
                  <c:v>38029</c:v>
                </c:pt>
                <c:pt idx="461">
                  <c:v>38030</c:v>
                </c:pt>
                <c:pt idx="462">
                  <c:v>38033</c:v>
                </c:pt>
                <c:pt idx="463">
                  <c:v>38034</c:v>
                </c:pt>
                <c:pt idx="464">
                  <c:v>38035</c:v>
                </c:pt>
                <c:pt idx="465">
                  <c:v>38036</c:v>
                </c:pt>
                <c:pt idx="466">
                  <c:v>38037</c:v>
                </c:pt>
                <c:pt idx="467">
                  <c:v>38040</c:v>
                </c:pt>
                <c:pt idx="468">
                  <c:v>38041</c:v>
                </c:pt>
                <c:pt idx="469">
                  <c:v>38042</c:v>
                </c:pt>
                <c:pt idx="470">
                  <c:v>38043</c:v>
                </c:pt>
                <c:pt idx="471">
                  <c:v>38044</c:v>
                </c:pt>
                <c:pt idx="472">
                  <c:v>38047</c:v>
                </c:pt>
                <c:pt idx="473">
                  <c:v>38048</c:v>
                </c:pt>
                <c:pt idx="474">
                  <c:v>38049</c:v>
                </c:pt>
                <c:pt idx="475">
                  <c:v>38050</c:v>
                </c:pt>
                <c:pt idx="476">
                  <c:v>38051</c:v>
                </c:pt>
                <c:pt idx="477">
                  <c:v>38054</c:v>
                </c:pt>
                <c:pt idx="478">
                  <c:v>38055</c:v>
                </c:pt>
                <c:pt idx="479">
                  <c:v>38056</c:v>
                </c:pt>
                <c:pt idx="480">
                  <c:v>38057</c:v>
                </c:pt>
                <c:pt idx="481">
                  <c:v>38058</c:v>
                </c:pt>
                <c:pt idx="482">
                  <c:v>38061</c:v>
                </c:pt>
                <c:pt idx="483">
                  <c:v>38062</c:v>
                </c:pt>
                <c:pt idx="484">
                  <c:v>38063</c:v>
                </c:pt>
                <c:pt idx="485">
                  <c:v>38064</c:v>
                </c:pt>
                <c:pt idx="486">
                  <c:v>38065</c:v>
                </c:pt>
                <c:pt idx="487">
                  <c:v>38068</c:v>
                </c:pt>
                <c:pt idx="488">
                  <c:v>38069</c:v>
                </c:pt>
                <c:pt idx="489">
                  <c:v>38070</c:v>
                </c:pt>
                <c:pt idx="490">
                  <c:v>38071</c:v>
                </c:pt>
                <c:pt idx="491">
                  <c:v>38072</c:v>
                </c:pt>
                <c:pt idx="492">
                  <c:v>38075</c:v>
                </c:pt>
                <c:pt idx="493">
                  <c:v>38076</c:v>
                </c:pt>
                <c:pt idx="494">
                  <c:v>38077</c:v>
                </c:pt>
                <c:pt idx="495">
                  <c:v>38078</c:v>
                </c:pt>
                <c:pt idx="496">
                  <c:v>38079</c:v>
                </c:pt>
                <c:pt idx="497">
                  <c:v>38082</c:v>
                </c:pt>
                <c:pt idx="498">
                  <c:v>38083</c:v>
                </c:pt>
                <c:pt idx="499">
                  <c:v>38084</c:v>
                </c:pt>
                <c:pt idx="500">
                  <c:v>38085</c:v>
                </c:pt>
                <c:pt idx="501">
                  <c:v>38086</c:v>
                </c:pt>
                <c:pt idx="502">
                  <c:v>38089</c:v>
                </c:pt>
                <c:pt idx="503">
                  <c:v>38090</c:v>
                </c:pt>
                <c:pt idx="504">
                  <c:v>38091</c:v>
                </c:pt>
                <c:pt idx="505">
                  <c:v>38092</c:v>
                </c:pt>
                <c:pt idx="506">
                  <c:v>38093</c:v>
                </c:pt>
                <c:pt idx="507">
                  <c:v>38096</c:v>
                </c:pt>
                <c:pt idx="508">
                  <c:v>38097</c:v>
                </c:pt>
                <c:pt idx="509">
                  <c:v>38098</c:v>
                </c:pt>
                <c:pt idx="510">
                  <c:v>38099</c:v>
                </c:pt>
                <c:pt idx="511">
                  <c:v>38100</c:v>
                </c:pt>
                <c:pt idx="512">
                  <c:v>38103</c:v>
                </c:pt>
                <c:pt idx="513">
                  <c:v>38104</c:v>
                </c:pt>
                <c:pt idx="514">
                  <c:v>38105</c:v>
                </c:pt>
                <c:pt idx="515">
                  <c:v>38106</c:v>
                </c:pt>
                <c:pt idx="516">
                  <c:v>38107</c:v>
                </c:pt>
                <c:pt idx="517">
                  <c:v>38110</c:v>
                </c:pt>
                <c:pt idx="518">
                  <c:v>38111</c:v>
                </c:pt>
                <c:pt idx="519">
                  <c:v>38112</c:v>
                </c:pt>
                <c:pt idx="520">
                  <c:v>38113</c:v>
                </c:pt>
                <c:pt idx="521">
                  <c:v>38114</c:v>
                </c:pt>
                <c:pt idx="522">
                  <c:v>38117</c:v>
                </c:pt>
                <c:pt idx="523">
                  <c:v>38118</c:v>
                </c:pt>
                <c:pt idx="524">
                  <c:v>38119</c:v>
                </c:pt>
                <c:pt idx="525">
                  <c:v>38120</c:v>
                </c:pt>
                <c:pt idx="526">
                  <c:v>38121</c:v>
                </c:pt>
                <c:pt idx="527">
                  <c:v>38124</c:v>
                </c:pt>
                <c:pt idx="528">
                  <c:v>38125</c:v>
                </c:pt>
                <c:pt idx="529">
                  <c:v>38126</c:v>
                </c:pt>
                <c:pt idx="530">
                  <c:v>38127</c:v>
                </c:pt>
                <c:pt idx="531">
                  <c:v>38128</c:v>
                </c:pt>
                <c:pt idx="532">
                  <c:v>38131</c:v>
                </c:pt>
                <c:pt idx="533">
                  <c:v>38132</c:v>
                </c:pt>
                <c:pt idx="534">
                  <c:v>38133</c:v>
                </c:pt>
                <c:pt idx="535">
                  <c:v>38134</c:v>
                </c:pt>
                <c:pt idx="536">
                  <c:v>38135</c:v>
                </c:pt>
                <c:pt idx="537">
                  <c:v>38138</c:v>
                </c:pt>
                <c:pt idx="538">
                  <c:v>38139</c:v>
                </c:pt>
                <c:pt idx="539">
                  <c:v>38140</c:v>
                </c:pt>
                <c:pt idx="540">
                  <c:v>38141</c:v>
                </c:pt>
                <c:pt idx="541">
                  <c:v>38142</c:v>
                </c:pt>
                <c:pt idx="542">
                  <c:v>38145</c:v>
                </c:pt>
                <c:pt idx="543">
                  <c:v>38146</c:v>
                </c:pt>
                <c:pt idx="544">
                  <c:v>38147</c:v>
                </c:pt>
                <c:pt idx="545">
                  <c:v>38148</c:v>
                </c:pt>
                <c:pt idx="546">
                  <c:v>38149</c:v>
                </c:pt>
                <c:pt idx="547">
                  <c:v>38152</c:v>
                </c:pt>
                <c:pt idx="548">
                  <c:v>38153</c:v>
                </c:pt>
                <c:pt idx="549">
                  <c:v>38154</c:v>
                </c:pt>
                <c:pt idx="550">
                  <c:v>38155</c:v>
                </c:pt>
                <c:pt idx="551">
                  <c:v>38156</c:v>
                </c:pt>
                <c:pt idx="552">
                  <c:v>38159</c:v>
                </c:pt>
                <c:pt idx="553">
                  <c:v>38160</c:v>
                </c:pt>
                <c:pt idx="554">
                  <c:v>38161</c:v>
                </c:pt>
                <c:pt idx="555">
                  <c:v>38162</c:v>
                </c:pt>
                <c:pt idx="556">
                  <c:v>38163</c:v>
                </c:pt>
                <c:pt idx="557">
                  <c:v>38166</c:v>
                </c:pt>
                <c:pt idx="558">
                  <c:v>38167</c:v>
                </c:pt>
                <c:pt idx="559">
                  <c:v>38168</c:v>
                </c:pt>
                <c:pt idx="560">
                  <c:v>38169</c:v>
                </c:pt>
                <c:pt idx="561">
                  <c:v>38170</c:v>
                </c:pt>
                <c:pt idx="562">
                  <c:v>38173</c:v>
                </c:pt>
                <c:pt idx="563">
                  <c:v>38174</c:v>
                </c:pt>
                <c:pt idx="564">
                  <c:v>38175</c:v>
                </c:pt>
                <c:pt idx="565">
                  <c:v>38176</c:v>
                </c:pt>
                <c:pt idx="566">
                  <c:v>38177</c:v>
                </c:pt>
                <c:pt idx="567">
                  <c:v>38180</c:v>
                </c:pt>
                <c:pt idx="568">
                  <c:v>38181</c:v>
                </c:pt>
                <c:pt idx="569">
                  <c:v>38182</c:v>
                </c:pt>
                <c:pt idx="570">
                  <c:v>38183</c:v>
                </c:pt>
                <c:pt idx="571">
                  <c:v>38184</c:v>
                </c:pt>
                <c:pt idx="572">
                  <c:v>38187</c:v>
                </c:pt>
                <c:pt idx="573">
                  <c:v>38188</c:v>
                </c:pt>
                <c:pt idx="574">
                  <c:v>38189</c:v>
                </c:pt>
                <c:pt idx="575">
                  <c:v>38190</c:v>
                </c:pt>
                <c:pt idx="576">
                  <c:v>38191</c:v>
                </c:pt>
                <c:pt idx="577">
                  <c:v>38194</c:v>
                </c:pt>
                <c:pt idx="578">
                  <c:v>38195</c:v>
                </c:pt>
                <c:pt idx="579">
                  <c:v>38196</c:v>
                </c:pt>
                <c:pt idx="580">
                  <c:v>38197</c:v>
                </c:pt>
                <c:pt idx="581">
                  <c:v>38198</c:v>
                </c:pt>
                <c:pt idx="582">
                  <c:v>38201</c:v>
                </c:pt>
                <c:pt idx="583">
                  <c:v>38202</c:v>
                </c:pt>
                <c:pt idx="584">
                  <c:v>38203</c:v>
                </c:pt>
                <c:pt idx="585">
                  <c:v>38204</c:v>
                </c:pt>
                <c:pt idx="586">
                  <c:v>38205</c:v>
                </c:pt>
                <c:pt idx="587">
                  <c:v>38208</c:v>
                </c:pt>
                <c:pt idx="588">
                  <c:v>38209</c:v>
                </c:pt>
                <c:pt idx="589">
                  <c:v>38210</c:v>
                </c:pt>
                <c:pt idx="590">
                  <c:v>38211</c:v>
                </c:pt>
                <c:pt idx="591">
                  <c:v>38212</c:v>
                </c:pt>
                <c:pt idx="592">
                  <c:v>38215</c:v>
                </c:pt>
                <c:pt idx="593">
                  <c:v>38216</c:v>
                </c:pt>
                <c:pt idx="594">
                  <c:v>38217</c:v>
                </c:pt>
                <c:pt idx="595">
                  <c:v>38218</c:v>
                </c:pt>
                <c:pt idx="596">
                  <c:v>38219</c:v>
                </c:pt>
                <c:pt idx="597">
                  <c:v>38222</c:v>
                </c:pt>
                <c:pt idx="598">
                  <c:v>38223</c:v>
                </c:pt>
                <c:pt idx="599">
                  <c:v>38224</c:v>
                </c:pt>
                <c:pt idx="600">
                  <c:v>38225</c:v>
                </c:pt>
                <c:pt idx="601">
                  <c:v>38226</c:v>
                </c:pt>
                <c:pt idx="602">
                  <c:v>38229</c:v>
                </c:pt>
                <c:pt idx="603">
                  <c:v>38230</c:v>
                </c:pt>
                <c:pt idx="604">
                  <c:v>38231</c:v>
                </c:pt>
                <c:pt idx="605">
                  <c:v>38232</c:v>
                </c:pt>
                <c:pt idx="606">
                  <c:v>38233</c:v>
                </c:pt>
                <c:pt idx="607">
                  <c:v>38236</c:v>
                </c:pt>
                <c:pt idx="608">
                  <c:v>38237</c:v>
                </c:pt>
                <c:pt idx="609">
                  <c:v>38238</c:v>
                </c:pt>
                <c:pt idx="610">
                  <c:v>38239</c:v>
                </c:pt>
                <c:pt idx="611">
                  <c:v>38240</c:v>
                </c:pt>
                <c:pt idx="612">
                  <c:v>38243</c:v>
                </c:pt>
                <c:pt idx="613">
                  <c:v>38244</c:v>
                </c:pt>
                <c:pt idx="614">
                  <c:v>38245</c:v>
                </c:pt>
                <c:pt idx="615">
                  <c:v>38246</c:v>
                </c:pt>
                <c:pt idx="616">
                  <c:v>38247</c:v>
                </c:pt>
                <c:pt idx="617">
                  <c:v>38250</c:v>
                </c:pt>
                <c:pt idx="618">
                  <c:v>38251</c:v>
                </c:pt>
                <c:pt idx="619">
                  <c:v>38252</c:v>
                </c:pt>
                <c:pt idx="620">
                  <c:v>38253</c:v>
                </c:pt>
                <c:pt idx="621">
                  <c:v>38254</c:v>
                </c:pt>
                <c:pt idx="622">
                  <c:v>38257</c:v>
                </c:pt>
                <c:pt idx="623">
                  <c:v>38258</c:v>
                </c:pt>
                <c:pt idx="624">
                  <c:v>38259</c:v>
                </c:pt>
                <c:pt idx="625">
                  <c:v>38260</c:v>
                </c:pt>
                <c:pt idx="626">
                  <c:v>38261</c:v>
                </c:pt>
                <c:pt idx="627">
                  <c:v>38264</c:v>
                </c:pt>
                <c:pt idx="628">
                  <c:v>38265</c:v>
                </c:pt>
                <c:pt idx="629">
                  <c:v>38266</c:v>
                </c:pt>
                <c:pt idx="630">
                  <c:v>38267</c:v>
                </c:pt>
                <c:pt idx="631">
                  <c:v>38268</c:v>
                </c:pt>
                <c:pt idx="632">
                  <c:v>38271</c:v>
                </c:pt>
                <c:pt idx="633">
                  <c:v>38272</c:v>
                </c:pt>
                <c:pt idx="634">
                  <c:v>38273</c:v>
                </c:pt>
                <c:pt idx="635">
                  <c:v>38274</c:v>
                </c:pt>
                <c:pt idx="636">
                  <c:v>38275</c:v>
                </c:pt>
                <c:pt idx="637">
                  <c:v>38278</c:v>
                </c:pt>
                <c:pt idx="638">
                  <c:v>38279</c:v>
                </c:pt>
                <c:pt idx="639">
                  <c:v>38280</c:v>
                </c:pt>
                <c:pt idx="640">
                  <c:v>38281</c:v>
                </c:pt>
                <c:pt idx="641">
                  <c:v>38282</c:v>
                </c:pt>
                <c:pt idx="642">
                  <c:v>38285</c:v>
                </c:pt>
                <c:pt idx="643">
                  <c:v>38286</c:v>
                </c:pt>
                <c:pt idx="644">
                  <c:v>38287</c:v>
                </c:pt>
                <c:pt idx="645">
                  <c:v>38288</c:v>
                </c:pt>
                <c:pt idx="646">
                  <c:v>38289</c:v>
                </c:pt>
                <c:pt idx="647">
                  <c:v>38292</c:v>
                </c:pt>
                <c:pt idx="648">
                  <c:v>38293</c:v>
                </c:pt>
                <c:pt idx="649">
                  <c:v>38294</c:v>
                </c:pt>
                <c:pt idx="650">
                  <c:v>38295</c:v>
                </c:pt>
                <c:pt idx="651">
                  <c:v>38296</c:v>
                </c:pt>
                <c:pt idx="652">
                  <c:v>38299</c:v>
                </c:pt>
                <c:pt idx="653">
                  <c:v>38300</c:v>
                </c:pt>
                <c:pt idx="654">
                  <c:v>38301</c:v>
                </c:pt>
                <c:pt idx="655">
                  <c:v>38302</c:v>
                </c:pt>
                <c:pt idx="656">
                  <c:v>38303</c:v>
                </c:pt>
                <c:pt idx="657">
                  <c:v>38306</c:v>
                </c:pt>
                <c:pt idx="658">
                  <c:v>38307</c:v>
                </c:pt>
                <c:pt idx="659">
                  <c:v>38308</c:v>
                </c:pt>
                <c:pt idx="660">
                  <c:v>38309</c:v>
                </c:pt>
                <c:pt idx="661">
                  <c:v>38310</c:v>
                </c:pt>
                <c:pt idx="662">
                  <c:v>38313</c:v>
                </c:pt>
                <c:pt idx="663">
                  <c:v>38314</c:v>
                </c:pt>
                <c:pt idx="664">
                  <c:v>38315</c:v>
                </c:pt>
                <c:pt idx="665">
                  <c:v>38316</c:v>
                </c:pt>
                <c:pt idx="666">
                  <c:v>38317</c:v>
                </c:pt>
                <c:pt idx="667">
                  <c:v>38320</c:v>
                </c:pt>
                <c:pt idx="668">
                  <c:v>38321</c:v>
                </c:pt>
                <c:pt idx="669">
                  <c:v>38322</c:v>
                </c:pt>
                <c:pt idx="670">
                  <c:v>38323</c:v>
                </c:pt>
                <c:pt idx="671">
                  <c:v>38324</c:v>
                </c:pt>
                <c:pt idx="672">
                  <c:v>38327</c:v>
                </c:pt>
                <c:pt idx="673">
                  <c:v>38328</c:v>
                </c:pt>
                <c:pt idx="674">
                  <c:v>38329</c:v>
                </c:pt>
                <c:pt idx="675">
                  <c:v>38330</c:v>
                </c:pt>
                <c:pt idx="676">
                  <c:v>38331</c:v>
                </c:pt>
                <c:pt idx="677">
                  <c:v>38334</c:v>
                </c:pt>
                <c:pt idx="678">
                  <c:v>38335</c:v>
                </c:pt>
                <c:pt idx="679">
                  <c:v>38336</c:v>
                </c:pt>
                <c:pt idx="680">
                  <c:v>38337</c:v>
                </c:pt>
                <c:pt idx="681">
                  <c:v>38338</c:v>
                </c:pt>
                <c:pt idx="682">
                  <c:v>38341</c:v>
                </c:pt>
                <c:pt idx="683">
                  <c:v>38342</c:v>
                </c:pt>
                <c:pt idx="684">
                  <c:v>38343</c:v>
                </c:pt>
                <c:pt idx="685">
                  <c:v>38344</c:v>
                </c:pt>
                <c:pt idx="686">
                  <c:v>38345</c:v>
                </c:pt>
                <c:pt idx="687">
                  <c:v>38348</c:v>
                </c:pt>
                <c:pt idx="688">
                  <c:v>38349</c:v>
                </c:pt>
                <c:pt idx="689">
                  <c:v>38350</c:v>
                </c:pt>
                <c:pt idx="690">
                  <c:v>38351</c:v>
                </c:pt>
                <c:pt idx="691">
                  <c:v>38352</c:v>
                </c:pt>
                <c:pt idx="692">
                  <c:v>38355</c:v>
                </c:pt>
                <c:pt idx="693">
                  <c:v>38356</c:v>
                </c:pt>
                <c:pt idx="694">
                  <c:v>38357</c:v>
                </c:pt>
                <c:pt idx="695">
                  <c:v>38358</c:v>
                </c:pt>
                <c:pt idx="696">
                  <c:v>38359</c:v>
                </c:pt>
                <c:pt idx="697">
                  <c:v>38362</c:v>
                </c:pt>
                <c:pt idx="698">
                  <c:v>38363</c:v>
                </c:pt>
                <c:pt idx="699">
                  <c:v>38364</c:v>
                </c:pt>
                <c:pt idx="700">
                  <c:v>38365</c:v>
                </c:pt>
                <c:pt idx="701">
                  <c:v>38366</c:v>
                </c:pt>
                <c:pt idx="702">
                  <c:v>38369</c:v>
                </c:pt>
                <c:pt idx="703">
                  <c:v>38370</c:v>
                </c:pt>
                <c:pt idx="704">
                  <c:v>38371</c:v>
                </c:pt>
                <c:pt idx="705">
                  <c:v>38372</c:v>
                </c:pt>
                <c:pt idx="706">
                  <c:v>38373</c:v>
                </c:pt>
                <c:pt idx="707">
                  <c:v>38376</c:v>
                </c:pt>
                <c:pt idx="708">
                  <c:v>38377</c:v>
                </c:pt>
                <c:pt idx="709">
                  <c:v>38378</c:v>
                </c:pt>
                <c:pt idx="710">
                  <c:v>38379</c:v>
                </c:pt>
                <c:pt idx="711">
                  <c:v>38380</c:v>
                </c:pt>
                <c:pt idx="712">
                  <c:v>38383</c:v>
                </c:pt>
                <c:pt idx="713">
                  <c:v>38384</c:v>
                </c:pt>
                <c:pt idx="714">
                  <c:v>38385</c:v>
                </c:pt>
                <c:pt idx="715">
                  <c:v>38386</c:v>
                </c:pt>
                <c:pt idx="716">
                  <c:v>38387</c:v>
                </c:pt>
                <c:pt idx="717">
                  <c:v>38390</c:v>
                </c:pt>
                <c:pt idx="718">
                  <c:v>38391</c:v>
                </c:pt>
                <c:pt idx="719">
                  <c:v>38392</c:v>
                </c:pt>
                <c:pt idx="720">
                  <c:v>38393</c:v>
                </c:pt>
                <c:pt idx="721">
                  <c:v>38394</c:v>
                </c:pt>
                <c:pt idx="722">
                  <c:v>38397</c:v>
                </c:pt>
                <c:pt idx="723">
                  <c:v>38398</c:v>
                </c:pt>
                <c:pt idx="724">
                  <c:v>38399</c:v>
                </c:pt>
                <c:pt idx="725">
                  <c:v>38400</c:v>
                </c:pt>
                <c:pt idx="726">
                  <c:v>38401</c:v>
                </c:pt>
                <c:pt idx="727">
                  <c:v>38404</c:v>
                </c:pt>
                <c:pt idx="728">
                  <c:v>38405</c:v>
                </c:pt>
                <c:pt idx="729">
                  <c:v>38406</c:v>
                </c:pt>
                <c:pt idx="730">
                  <c:v>38407</c:v>
                </c:pt>
                <c:pt idx="731">
                  <c:v>38408</c:v>
                </c:pt>
                <c:pt idx="732">
                  <c:v>38411</c:v>
                </c:pt>
                <c:pt idx="733">
                  <c:v>38412</c:v>
                </c:pt>
                <c:pt idx="734">
                  <c:v>38413</c:v>
                </c:pt>
                <c:pt idx="735">
                  <c:v>38414</c:v>
                </c:pt>
                <c:pt idx="736">
                  <c:v>38415</c:v>
                </c:pt>
                <c:pt idx="737">
                  <c:v>38418</c:v>
                </c:pt>
                <c:pt idx="738">
                  <c:v>38419</c:v>
                </c:pt>
                <c:pt idx="739">
                  <c:v>38420</c:v>
                </c:pt>
                <c:pt idx="740">
                  <c:v>38421</c:v>
                </c:pt>
                <c:pt idx="741">
                  <c:v>38422</c:v>
                </c:pt>
                <c:pt idx="742">
                  <c:v>38425</c:v>
                </c:pt>
                <c:pt idx="743">
                  <c:v>38426</c:v>
                </c:pt>
                <c:pt idx="744">
                  <c:v>38427</c:v>
                </c:pt>
                <c:pt idx="745">
                  <c:v>38428</c:v>
                </c:pt>
                <c:pt idx="746">
                  <c:v>38429</c:v>
                </c:pt>
                <c:pt idx="747">
                  <c:v>38432</c:v>
                </c:pt>
                <c:pt idx="748">
                  <c:v>38433</c:v>
                </c:pt>
                <c:pt idx="749">
                  <c:v>38434</c:v>
                </c:pt>
                <c:pt idx="750">
                  <c:v>38435</c:v>
                </c:pt>
                <c:pt idx="751">
                  <c:v>38436</c:v>
                </c:pt>
                <c:pt idx="752">
                  <c:v>38439</c:v>
                </c:pt>
                <c:pt idx="753">
                  <c:v>38440</c:v>
                </c:pt>
                <c:pt idx="754">
                  <c:v>38441</c:v>
                </c:pt>
                <c:pt idx="755">
                  <c:v>38442</c:v>
                </c:pt>
                <c:pt idx="756">
                  <c:v>38443</c:v>
                </c:pt>
                <c:pt idx="757">
                  <c:v>38446</c:v>
                </c:pt>
                <c:pt idx="758">
                  <c:v>38447</c:v>
                </c:pt>
                <c:pt idx="759">
                  <c:v>38448</c:v>
                </c:pt>
                <c:pt idx="760">
                  <c:v>38449</c:v>
                </c:pt>
                <c:pt idx="761">
                  <c:v>38450</c:v>
                </c:pt>
                <c:pt idx="762">
                  <c:v>38453</c:v>
                </c:pt>
                <c:pt idx="763">
                  <c:v>38454</c:v>
                </c:pt>
                <c:pt idx="764">
                  <c:v>38455</c:v>
                </c:pt>
                <c:pt idx="765">
                  <c:v>38456</c:v>
                </c:pt>
                <c:pt idx="766">
                  <c:v>38457</c:v>
                </c:pt>
                <c:pt idx="767">
                  <c:v>38460</c:v>
                </c:pt>
                <c:pt idx="768">
                  <c:v>38461</c:v>
                </c:pt>
                <c:pt idx="769">
                  <c:v>38462</c:v>
                </c:pt>
                <c:pt idx="770">
                  <c:v>38463</c:v>
                </c:pt>
                <c:pt idx="771">
                  <c:v>38464</c:v>
                </c:pt>
                <c:pt idx="772">
                  <c:v>38467</c:v>
                </c:pt>
                <c:pt idx="773">
                  <c:v>38468</c:v>
                </c:pt>
                <c:pt idx="774">
                  <c:v>38469</c:v>
                </c:pt>
                <c:pt idx="775">
                  <c:v>38470</c:v>
                </c:pt>
                <c:pt idx="776">
                  <c:v>38471</c:v>
                </c:pt>
                <c:pt idx="777">
                  <c:v>38474</c:v>
                </c:pt>
                <c:pt idx="778">
                  <c:v>38475</c:v>
                </c:pt>
                <c:pt idx="779">
                  <c:v>38476</c:v>
                </c:pt>
                <c:pt idx="780">
                  <c:v>38477</c:v>
                </c:pt>
                <c:pt idx="781">
                  <c:v>38478</c:v>
                </c:pt>
                <c:pt idx="782">
                  <c:v>38481</c:v>
                </c:pt>
                <c:pt idx="783">
                  <c:v>38482</c:v>
                </c:pt>
                <c:pt idx="784">
                  <c:v>38483</c:v>
                </c:pt>
                <c:pt idx="785">
                  <c:v>38484</c:v>
                </c:pt>
                <c:pt idx="786">
                  <c:v>38485</c:v>
                </c:pt>
                <c:pt idx="787">
                  <c:v>38488</c:v>
                </c:pt>
                <c:pt idx="788">
                  <c:v>38489</c:v>
                </c:pt>
                <c:pt idx="789">
                  <c:v>38490</c:v>
                </c:pt>
                <c:pt idx="790">
                  <c:v>38491</c:v>
                </c:pt>
                <c:pt idx="791">
                  <c:v>38492</c:v>
                </c:pt>
                <c:pt idx="792">
                  <c:v>38495</c:v>
                </c:pt>
                <c:pt idx="793">
                  <c:v>38496</c:v>
                </c:pt>
                <c:pt idx="794">
                  <c:v>38497</c:v>
                </c:pt>
                <c:pt idx="795">
                  <c:v>38498</c:v>
                </c:pt>
                <c:pt idx="796">
                  <c:v>38499</c:v>
                </c:pt>
                <c:pt idx="797">
                  <c:v>38502</c:v>
                </c:pt>
                <c:pt idx="798">
                  <c:v>38503</c:v>
                </c:pt>
                <c:pt idx="799">
                  <c:v>38504</c:v>
                </c:pt>
                <c:pt idx="800">
                  <c:v>38505</c:v>
                </c:pt>
                <c:pt idx="801">
                  <c:v>38506</c:v>
                </c:pt>
                <c:pt idx="802">
                  <c:v>38509</c:v>
                </c:pt>
                <c:pt idx="803">
                  <c:v>38510</c:v>
                </c:pt>
                <c:pt idx="804">
                  <c:v>38511</c:v>
                </c:pt>
                <c:pt idx="805">
                  <c:v>38512</c:v>
                </c:pt>
                <c:pt idx="806">
                  <c:v>38513</c:v>
                </c:pt>
                <c:pt idx="807">
                  <c:v>38516</c:v>
                </c:pt>
                <c:pt idx="808">
                  <c:v>38517</c:v>
                </c:pt>
                <c:pt idx="809">
                  <c:v>38518</c:v>
                </c:pt>
                <c:pt idx="810">
                  <c:v>38519</c:v>
                </c:pt>
                <c:pt idx="811">
                  <c:v>38520</c:v>
                </c:pt>
                <c:pt idx="812">
                  <c:v>38523</c:v>
                </c:pt>
                <c:pt idx="813">
                  <c:v>38524</c:v>
                </c:pt>
                <c:pt idx="814">
                  <c:v>38525</c:v>
                </c:pt>
                <c:pt idx="815">
                  <c:v>38526</c:v>
                </c:pt>
                <c:pt idx="816">
                  <c:v>38527</c:v>
                </c:pt>
                <c:pt idx="817">
                  <c:v>38530</c:v>
                </c:pt>
                <c:pt idx="818">
                  <c:v>38531</c:v>
                </c:pt>
                <c:pt idx="819">
                  <c:v>38532</c:v>
                </c:pt>
                <c:pt idx="820">
                  <c:v>38533</c:v>
                </c:pt>
                <c:pt idx="821">
                  <c:v>38534</c:v>
                </c:pt>
                <c:pt idx="822">
                  <c:v>38537</c:v>
                </c:pt>
                <c:pt idx="823">
                  <c:v>38538</c:v>
                </c:pt>
                <c:pt idx="824">
                  <c:v>38539</c:v>
                </c:pt>
                <c:pt idx="825">
                  <c:v>38540</c:v>
                </c:pt>
                <c:pt idx="826">
                  <c:v>38541</c:v>
                </c:pt>
                <c:pt idx="827">
                  <c:v>38544</c:v>
                </c:pt>
                <c:pt idx="828">
                  <c:v>38545</c:v>
                </c:pt>
                <c:pt idx="829">
                  <c:v>38546</c:v>
                </c:pt>
                <c:pt idx="830">
                  <c:v>38547</c:v>
                </c:pt>
                <c:pt idx="831">
                  <c:v>38548</c:v>
                </c:pt>
                <c:pt idx="832">
                  <c:v>38551</c:v>
                </c:pt>
                <c:pt idx="833">
                  <c:v>38552</c:v>
                </c:pt>
                <c:pt idx="834">
                  <c:v>38553</c:v>
                </c:pt>
                <c:pt idx="835">
                  <c:v>38554</c:v>
                </c:pt>
                <c:pt idx="836">
                  <c:v>38555</c:v>
                </c:pt>
                <c:pt idx="837">
                  <c:v>38558</c:v>
                </c:pt>
                <c:pt idx="838">
                  <c:v>38559</c:v>
                </c:pt>
                <c:pt idx="839">
                  <c:v>38560</c:v>
                </c:pt>
                <c:pt idx="840">
                  <c:v>38561</c:v>
                </c:pt>
                <c:pt idx="841">
                  <c:v>38562</c:v>
                </c:pt>
                <c:pt idx="842">
                  <c:v>38565</c:v>
                </c:pt>
                <c:pt idx="843">
                  <c:v>38566</c:v>
                </c:pt>
                <c:pt idx="844">
                  <c:v>38567</c:v>
                </c:pt>
                <c:pt idx="845">
                  <c:v>38568</c:v>
                </c:pt>
                <c:pt idx="846">
                  <c:v>38569</c:v>
                </c:pt>
                <c:pt idx="847">
                  <c:v>38572</c:v>
                </c:pt>
                <c:pt idx="848">
                  <c:v>38573</c:v>
                </c:pt>
                <c:pt idx="849">
                  <c:v>38574</c:v>
                </c:pt>
                <c:pt idx="850">
                  <c:v>38575</c:v>
                </c:pt>
                <c:pt idx="851">
                  <c:v>38576</c:v>
                </c:pt>
                <c:pt idx="852">
                  <c:v>38579</c:v>
                </c:pt>
                <c:pt idx="853">
                  <c:v>38580</c:v>
                </c:pt>
                <c:pt idx="854">
                  <c:v>38581</c:v>
                </c:pt>
                <c:pt idx="855">
                  <c:v>38582</c:v>
                </c:pt>
                <c:pt idx="856">
                  <c:v>38583</c:v>
                </c:pt>
                <c:pt idx="857">
                  <c:v>38586</c:v>
                </c:pt>
                <c:pt idx="858">
                  <c:v>38587</c:v>
                </c:pt>
                <c:pt idx="859">
                  <c:v>38588</c:v>
                </c:pt>
                <c:pt idx="860">
                  <c:v>38589</c:v>
                </c:pt>
                <c:pt idx="861">
                  <c:v>38590</c:v>
                </c:pt>
                <c:pt idx="862">
                  <c:v>38593</c:v>
                </c:pt>
                <c:pt idx="863">
                  <c:v>38594</c:v>
                </c:pt>
                <c:pt idx="864">
                  <c:v>38595</c:v>
                </c:pt>
                <c:pt idx="865">
                  <c:v>38596</c:v>
                </c:pt>
                <c:pt idx="866">
                  <c:v>38597</c:v>
                </c:pt>
                <c:pt idx="867">
                  <c:v>38600</c:v>
                </c:pt>
                <c:pt idx="868">
                  <c:v>38601</c:v>
                </c:pt>
                <c:pt idx="869">
                  <c:v>38602</c:v>
                </c:pt>
                <c:pt idx="870">
                  <c:v>38603</c:v>
                </c:pt>
                <c:pt idx="871">
                  <c:v>38604</c:v>
                </c:pt>
                <c:pt idx="872">
                  <c:v>38607</c:v>
                </c:pt>
                <c:pt idx="873">
                  <c:v>38608</c:v>
                </c:pt>
                <c:pt idx="874">
                  <c:v>38609</c:v>
                </c:pt>
                <c:pt idx="875">
                  <c:v>38610</c:v>
                </c:pt>
                <c:pt idx="876">
                  <c:v>38611</c:v>
                </c:pt>
                <c:pt idx="877">
                  <c:v>38614</c:v>
                </c:pt>
                <c:pt idx="878">
                  <c:v>38615</c:v>
                </c:pt>
                <c:pt idx="879">
                  <c:v>38616</c:v>
                </c:pt>
                <c:pt idx="880">
                  <c:v>38617</c:v>
                </c:pt>
                <c:pt idx="881">
                  <c:v>38618</c:v>
                </c:pt>
                <c:pt idx="882">
                  <c:v>38621</c:v>
                </c:pt>
                <c:pt idx="883">
                  <c:v>38622</c:v>
                </c:pt>
                <c:pt idx="884">
                  <c:v>38623</c:v>
                </c:pt>
                <c:pt idx="885">
                  <c:v>38624</c:v>
                </c:pt>
                <c:pt idx="886">
                  <c:v>38625</c:v>
                </c:pt>
                <c:pt idx="887">
                  <c:v>38628</c:v>
                </c:pt>
                <c:pt idx="888">
                  <c:v>38629</c:v>
                </c:pt>
                <c:pt idx="889">
                  <c:v>38630</c:v>
                </c:pt>
                <c:pt idx="890">
                  <c:v>38631</c:v>
                </c:pt>
                <c:pt idx="891">
                  <c:v>38632</c:v>
                </c:pt>
                <c:pt idx="892">
                  <c:v>38635</c:v>
                </c:pt>
                <c:pt idx="893">
                  <c:v>38636</c:v>
                </c:pt>
                <c:pt idx="894">
                  <c:v>38637</c:v>
                </c:pt>
                <c:pt idx="895">
                  <c:v>38638</c:v>
                </c:pt>
                <c:pt idx="896">
                  <c:v>38639</c:v>
                </c:pt>
                <c:pt idx="897">
                  <c:v>38642</c:v>
                </c:pt>
                <c:pt idx="898">
                  <c:v>38643</c:v>
                </c:pt>
                <c:pt idx="899">
                  <c:v>38644</c:v>
                </c:pt>
                <c:pt idx="900">
                  <c:v>38645</c:v>
                </c:pt>
                <c:pt idx="901">
                  <c:v>38646</c:v>
                </c:pt>
                <c:pt idx="902">
                  <c:v>38649</c:v>
                </c:pt>
                <c:pt idx="903">
                  <c:v>38650</c:v>
                </c:pt>
                <c:pt idx="904">
                  <c:v>38651</c:v>
                </c:pt>
                <c:pt idx="905">
                  <c:v>38652</c:v>
                </c:pt>
                <c:pt idx="906">
                  <c:v>38653</c:v>
                </c:pt>
                <c:pt idx="907">
                  <c:v>38656</c:v>
                </c:pt>
                <c:pt idx="908">
                  <c:v>38657</c:v>
                </c:pt>
                <c:pt idx="909">
                  <c:v>38658</c:v>
                </c:pt>
                <c:pt idx="910">
                  <c:v>38659</c:v>
                </c:pt>
                <c:pt idx="911">
                  <c:v>38660</c:v>
                </c:pt>
                <c:pt idx="912">
                  <c:v>38663</c:v>
                </c:pt>
                <c:pt idx="913">
                  <c:v>38664</c:v>
                </c:pt>
                <c:pt idx="914">
                  <c:v>38665</c:v>
                </c:pt>
                <c:pt idx="915">
                  <c:v>38666</c:v>
                </c:pt>
                <c:pt idx="916">
                  <c:v>38667</c:v>
                </c:pt>
                <c:pt idx="917">
                  <c:v>38670</c:v>
                </c:pt>
                <c:pt idx="918">
                  <c:v>38671</c:v>
                </c:pt>
                <c:pt idx="919">
                  <c:v>38672</c:v>
                </c:pt>
                <c:pt idx="920">
                  <c:v>38673</c:v>
                </c:pt>
                <c:pt idx="921">
                  <c:v>38674</c:v>
                </c:pt>
                <c:pt idx="922">
                  <c:v>38677</c:v>
                </c:pt>
                <c:pt idx="923">
                  <c:v>38678</c:v>
                </c:pt>
                <c:pt idx="924">
                  <c:v>38679</c:v>
                </c:pt>
                <c:pt idx="925">
                  <c:v>38680</c:v>
                </c:pt>
                <c:pt idx="926">
                  <c:v>38681</c:v>
                </c:pt>
                <c:pt idx="927">
                  <c:v>38684</c:v>
                </c:pt>
                <c:pt idx="928">
                  <c:v>38685</c:v>
                </c:pt>
                <c:pt idx="929">
                  <c:v>38686</c:v>
                </c:pt>
                <c:pt idx="930">
                  <c:v>38687</c:v>
                </c:pt>
                <c:pt idx="931">
                  <c:v>38688</c:v>
                </c:pt>
                <c:pt idx="932">
                  <c:v>38691</c:v>
                </c:pt>
                <c:pt idx="933">
                  <c:v>38692</c:v>
                </c:pt>
                <c:pt idx="934">
                  <c:v>38693</c:v>
                </c:pt>
                <c:pt idx="935">
                  <c:v>38694</c:v>
                </c:pt>
                <c:pt idx="936">
                  <c:v>38695</c:v>
                </c:pt>
                <c:pt idx="937">
                  <c:v>38698</c:v>
                </c:pt>
                <c:pt idx="938">
                  <c:v>38699</c:v>
                </c:pt>
                <c:pt idx="939">
                  <c:v>38700</c:v>
                </c:pt>
                <c:pt idx="940">
                  <c:v>38701</c:v>
                </c:pt>
                <c:pt idx="941">
                  <c:v>38702</c:v>
                </c:pt>
                <c:pt idx="942">
                  <c:v>38705</c:v>
                </c:pt>
                <c:pt idx="943">
                  <c:v>38706</c:v>
                </c:pt>
                <c:pt idx="944">
                  <c:v>38707</c:v>
                </c:pt>
                <c:pt idx="945">
                  <c:v>38708</c:v>
                </c:pt>
                <c:pt idx="946">
                  <c:v>38709</c:v>
                </c:pt>
                <c:pt idx="947">
                  <c:v>38712</c:v>
                </c:pt>
                <c:pt idx="948">
                  <c:v>38713</c:v>
                </c:pt>
                <c:pt idx="949">
                  <c:v>38714</c:v>
                </c:pt>
                <c:pt idx="950">
                  <c:v>38715</c:v>
                </c:pt>
                <c:pt idx="951">
                  <c:v>38716</c:v>
                </c:pt>
                <c:pt idx="952">
                  <c:v>38719</c:v>
                </c:pt>
                <c:pt idx="953">
                  <c:v>38720</c:v>
                </c:pt>
                <c:pt idx="954">
                  <c:v>38721</c:v>
                </c:pt>
                <c:pt idx="955">
                  <c:v>38722</c:v>
                </c:pt>
                <c:pt idx="956">
                  <c:v>38723</c:v>
                </c:pt>
                <c:pt idx="957">
                  <c:v>38726</c:v>
                </c:pt>
                <c:pt idx="958">
                  <c:v>38727</c:v>
                </c:pt>
                <c:pt idx="959">
                  <c:v>38728</c:v>
                </c:pt>
                <c:pt idx="960">
                  <c:v>38729</c:v>
                </c:pt>
                <c:pt idx="961">
                  <c:v>38730</c:v>
                </c:pt>
                <c:pt idx="962">
                  <c:v>38733</c:v>
                </c:pt>
                <c:pt idx="963">
                  <c:v>38734</c:v>
                </c:pt>
                <c:pt idx="964">
                  <c:v>38735</c:v>
                </c:pt>
                <c:pt idx="965">
                  <c:v>38736</c:v>
                </c:pt>
                <c:pt idx="966">
                  <c:v>38737</c:v>
                </c:pt>
                <c:pt idx="967">
                  <c:v>38740</c:v>
                </c:pt>
                <c:pt idx="968">
                  <c:v>38741</c:v>
                </c:pt>
                <c:pt idx="969">
                  <c:v>38742</c:v>
                </c:pt>
                <c:pt idx="970">
                  <c:v>38743</c:v>
                </c:pt>
                <c:pt idx="971">
                  <c:v>38744</c:v>
                </c:pt>
                <c:pt idx="972">
                  <c:v>38747</c:v>
                </c:pt>
                <c:pt idx="973">
                  <c:v>38748</c:v>
                </c:pt>
                <c:pt idx="974">
                  <c:v>38749</c:v>
                </c:pt>
                <c:pt idx="975">
                  <c:v>38750</c:v>
                </c:pt>
                <c:pt idx="976">
                  <c:v>38751</c:v>
                </c:pt>
                <c:pt idx="977">
                  <c:v>38754</c:v>
                </c:pt>
                <c:pt idx="978">
                  <c:v>38755</c:v>
                </c:pt>
                <c:pt idx="979">
                  <c:v>38756</c:v>
                </c:pt>
                <c:pt idx="980">
                  <c:v>38757</c:v>
                </c:pt>
                <c:pt idx="981">
                  <c:v>38758</c:v>
                </c:pt>
                <c:pt idx="982">
                  <c:v>38761</c:v>
                </c:pt>
                <c:pt idx="983">
                  <c:v>38762</c:v>
                </c:pt>
                <c:pt idx="984">
                  <c:v>38763</c:v>
                </c:pt>
                <c:pt idx="985">
                  <c:v>38764</c:v>
                </c:pt>
                <c:pt idx="986">
                  <c:v>38765</c:v>
                </c:pt>
                <c:pt idx="987">
                  <c:v>38768</c:v>
                </c:pt>
                <c:pt idx="988">
                  <c:v>38769</c:v>
                </c:pt>
                <c:pt idx="989">
                  <c:v>38770</c:v>
                </c:pt>
                <c:pt idx="990">
                  <c:v>38771</c:v>
                </c:pt>
                <c:pt idx="991">
                  <c:v>38772</c:v>
                </c:pt>
                <c:pt idx="992">
                  <c:v>38775</c:v>
                </c:pt>
                <c:pt idx="993">
                  <c:v>38776</c:v>
                </c:pt>
                <c:pt idx="994">
                  <c:v>38777</c:v>
                </c:pt>
                <c:pt idx="995">
                  <c:v>38778</c:v>
                </c:pt>
                <c:pt idx="996">
                  <c:v>38779</c:v>
                </c:pt>
                <c:pt idx="997">
                  <c:v>38782</c:v>
                </c:pt>
                <c:pt idx="998">
                  <c:v>38783</c:v>
                </c:pt>
                <c:pt idx="999">
                  <c:v>38784</c:v>
                </c:pt>
                <c:pt idx="1000">
                  <c:v>38785</c:v>
                </c:pt>
                <c:pt idx="1001">
                  <c:v>38786</c:v>
                </c:pt>
                <c:pt idx="1002">
                  <c:v>38789</c:v>
                </c:pt>
                <c:pt idx="1003">
                  <c:v>38790</c:v>
                </c:pt>
                <c:pt idx="1004">
                  <c:v>38791</c:v>
                </c:pt>
                <c:pt idx="1005">
                  <c:v>38792</c:v>
                </c:pt>
                <c:pt idx="1006">
                  <c:v>38793</c:v>
                </c:pt>
                <c:pt idx="1007">
                  <c:v>38796</c:v>
                </c:pt>
                <c:pt idx="1008">
                  <c:v>38797</c:v>
                </c:pt>
                <c:pt idx="1009">
                  <c:v>38798</c:v>
                </c:pt>
                <c:pt idx="1010">
                  <c:v>38799</c:v>
                </c:pt>
                <c:pt idx="1011">
                  <c:v>38800</c:v>
                </c:pt>
                <c:pt idx="1012">
                  <c:v>38803</c:v>
                </c:pt>
                <c:pt idx="1013">
                  <c:v>38804</c:v>
                </c:pt>
                <c:pt idx="1014">
                  <c:v>38805</c:v>
                </c:pt>
                <c:pt idx="1015">
                  <c:v>38806</c:v>
                </c:pt>
                <c:pt idx="1016">
                  <c:v>38807</c:v>
                </c:pt>
                <c:pt idx="1017">
                  <c:v>38810</c:v>
                </c:pt>
                <c:pt idx="1018">
                  <c:v>38811</c:v>
                </c:pt>
                <c:pt idx="1019">
                  <c:v>38812</c:v>
                </c:pt>
                <c:pt idx="1020">
                  <c:v>38813</c:v>
                </c:pt>
                <c:pt idx="1021">
                  <c:v>38814</c:v>
                </c:pt>
                <c:pt idx="1022">
                  <c:v>38817</c:v>
                </c:pt>
                <c:pt idx="1023">
                  <c:v>38818</c:v>
                </c:pt>
                <c:pt idx="1024">
                  <c:v>38819</c:v>
                </c:pt>
                <c:pt idx="1025">
                  <c:v>38820</c:v>
                </c:pt>
                <c:pt idx="1026">
                  <c:v>38821</c:v>
                </c:pt>
                <c:pt idx="1027">
                  <c:v>38824</c:v>
                </c:pt>
                <c:pt idx="1028">
                  <c:v>38825</c:v>
                </c:pt>
                <c:pt idx="1029">
                  <c:v>38826</c:v>
                </c:pt>
                <c:pt idx="1030">
                  <c:v>38827</c:v>
                </c:pt>
                <c:pt idx="1031">
                  <c:v>38828</c:v>
                </c:pt>
                <c:pt idx="1032">
                  <c:v>38831</c:v>
                </c:pt>
                <c:pt idx="1033">
                  <c:v>38832</c:v>
                </c:pt>
                <c:pt idx="1034">
                  <c:v>38833</c:v>
                </c:pt>
                <c:pt idx="1035">
                  <c:v>38834</c:v>
                </c:pt>
                <c:pt idx="1036">
                  <c:v>38835</c:v>
                </c:pt>
                <c:pt idx="1037">
                  <c:v>38838</c:v>
                </c:pt>
                <c:pt idx="1038">
                  <c:v>38839</c:v>
                </c:pt>
                <c:pt idx="1039">
                  <c:v>38840</c:v>
                </c:pt>
                <c:pt idx="1040">
                  <c:v>38841</c:v>
                </c:pt>
                <c:pt idx="1041">
                  <c:v>38842</c:v>
                </c:pt>
                <c:pt idx="1042">
                  <c:v>38845</c:v>
                </c:pt>
                <c:pt idx="1043">
                  <c:v>38846</c:v>
                </c:pt>
                <c:pt idx="1044">
                  <c:v>38847</c:v>
                </c:pt>
                <c:pt idx="1045">
                  <c:v>38848</c:v>
                </c:pt>
                <c:pt idx="1046">
                  <c:v>38849</c:v>
                </c:pt>
                <c:pt idx="1047">
                  <c:v>38852</c:v>
                </c:pt>
                <c:pt idx="1048">
                  <c:v>38853</c:v>
                </c:pt>
                <c:pt idx="1049">
                  <c:v>38854</c:v>
                </c:pt>
                <c:pt idx="1050">
                  <c:v>38855</c:v>
                </c:pt>
                <c:pt idx="1051">
                  <c:v>38856</c:v>
                </c:pt>
                <c:pt idx="1052">
                  <c:v>38859</c:v>
                </c:pt>
                <c:pt idx="1053">
                  <c:v>38860</c:v>
                </c:pt>
                <c:pt idx="1054">
                  <c:v>38861</c:v>
                </c:pt>
                <c:pt idx="1055">
                  <c:v>38862</c:v>
                </c:pt>
                <c:pt idx="1056">
                  <c:v>38863</c:v>
                </c:pt>
                <c:pt idx="1057">
                  <c:v>38866</c:v>
                </c:pt>
                <c:pt idx="1058">
                  <c:v>38867</c:v>
                </c:pt>
                <c:pt idx="1059">
                  <c:v>38868</c:v>
                </c:pt>
                <c:pt idx="1060">
                  <c:v>38869</c:v>
                </c:pt>
                <c:pt idx="1061">
                  <c:v>38870</c:v>
                </c:pt>
                <c:pt idx="1062">
                  <c:v>38873</c:v>
                </c:pt>
                <c:pt idx="1063">
                  <c:v>38874</c:v>
                </c:pt>
                <c:pt idx="1064">
                  <c:v>38875</c:v>
                </c:pt>
                <c:pt idx="1065">
                  <c:v>38876</c:v>
                </c:pt>
                <c:pt idx="1066">
                  <c:v>38877</c:v>
                </c:pt>
                <c:pt idx="1067">
                  <c:v>38880</c:v>
                </c:pt>
                <c:pt idx="1068">
                  <c:v>38881</c:v>
                </c:pt>
                <c:pt idx="1069">
                  <c:v>38882</c:v>
                </c:pt>
                <c:pt idx="1070">
                  <c:v>38883</c:v>
                </c:pt>
                <c:pt idx="1071">
                  <c:v>38884</c:v>
                </c:pt>
                <c:pt idx="1072">
                  <c:v>38887</c:v>
                </c:pt>
                <c:pt idx="1073">
                  <c:v>38888</c:v>
                </c:pt>
                <c:pt idx="1074">
                  <c:v>38889</c:v>
                </c:pt>
                <c:pt idx="1075">
                  <c:v>38890</c:v>
                </c:pt>
                <c:pt idx="1076">
                  <c:v>38891</c:v>
                </c:pt>
                <c:pt idx="1077">
                  <c:v>38894</c:v>
                </c:pt>
                <c:pt idx="1078">
                  <c:v>38895</c:v>
                </c:pt>
                <c:pt idx="1079">
                  <c:v>38896</c:v>
                </c:pt>
                <c:pt idx="1080">
                  <c:v>38897</c:v>
                </c:pt>
                <c:pt idx="1081">
                  <c:v>38898</c:v>
                </c:pt>
                <c:pt idx="1082">
                  <c:v>38901</c:v>
                </c:pt>
                <c:pt idx="1083">
                  <c:v>38902</c:v>
                </c:pt>
                <c:pt idx="1084">
                  <c:v>38903</c:v>
                </c:pt>
                <c:pt idx="1085">
                  <c:v>38904</c:v>
                </c:pt>
                <c:pt idx="1086">
                  <c:v>38905</c:v>
                </c:pt>
                <c:pt idx="1087">
                  <c:v>38908</c:v>
                </c:pt>
                <c:pt idx="1088">
                  <c:v>38909</c:v>
                </c:pt>
                <c:pt idx="1089">
                  <c:v>38910</c:v>
                </c:pt>
                <c:pt idx="1090">
                  <c:v>38911</c:v>
                </c:pt>
                <c:pt idx="1091">
                  <c:v>38912</c:v>
                </c:pt>
                <c:pt idx="1092">
                  <c:v>38915</c:v>
                </c:pt>
                <c:pt idx="1093">
                  <c:v>38916</c:v>
                </c:pt>
                <c:pt idx="1094">
                  <c:v>38917</c:v>
                </c:pt>
                <c:pt idx="1095">
                  <c:v>38918</c:v>
                </c:pt>
                <c:pt idx="1096">
                  <c:v>38919</c:v>
                </c:pt>
                <c:pt idx="1097">
                  <c:v>38922</c:v>
                </c:pt>
                <c:pt idx="1098">
                  <c:v>38923</c:v>
                </c:pt>
                <c:pt idx="1099">
                  <c:v>38924</c:v>
                </c:pt>
                <c:pt idx="1100">
                  <c:v>38925</c:v>
                </c:pt>
                <c:pt idx="1101">
                  <c:v>38926</c:v>
                </c:pt>
                <c:pt idx="1102">
                  <c:v>38929</c:v>
                </c:pt>
                <c:pt idx="1103">
                  <c:v>38930</c:v>
                </c:pt>
                <c:pt idx="1104">
                  <c:v>38931</c:v>
                </c:pt>
                <c:pt idx="1105">
                  <c:v>38932</c:v>
                </c:pt>
                <c:pt idx="1106">
                  <c:v>38933</c:v>
                </c:pt>
                <c:pt idx="1107">
                  <c:v>38936</c:v>
                </c:pt>
                <c:pt idx="1108">
                  <c:v>38937</c:v>
                </c:pt>
                <c:pt idx="1109">
                  <c:v>38938</c:v>
                </c:pt>
                <c:pt idx="1110">
                  <c:v>38939</c:v>
                </c:pt>
                <c:pt idx="1111">
                  <c:v>38940</c:v>
                </c:pt>
                <c:pt idx="1112">
                  <c:v>38943</c:v>
                </c:pt>
                <c:pt idx="1113">
                  <c:v>38944</c:v>
                </c:pt>
                <c:pt idx="1114">
                  <c:v>38945</c:v>
                </c:pt>
                <c:pt idx="1115">
                  <c:v>38946</c:v>
                </c:pt>
                <c:pt idx="1116">
                  <c:v>38947</c:v>
                </c:pt>
                <c:pt idx="1117">
                  <c:v>38950</c:v>
                </c:pt>
                <c:pt idx="1118">
                  <c:v>38951</c:v>
                </c:pt>
                <c:pt idx="1119">
                  <c:v>38952</c:v>
                </c:pt>
                <c:pt idx="1120">
                  <c:v>38953</c:v>
                </c:pt>
                <c:pt idx="1121">
                  <c:v>38954</c:v>
                </c:pt>
                <c:pt idx="1122">
                  <c:v>38957</c:v>
                </c:pt>
                <c:pt idx="1123">
                  <c:v>38958</c:v>
                </c:pt>
                <c:pt idx="1124">
                  <c:v>38959</c:v>
                </c:pt>
                <c:pt idx="1125">
                  <c:v>38960</c:v>
                </c:pt>
                <c:pt idx="1126">
                  <c:v>38961</c:v>
                </c:pt>
                <c:pt idx="1127">
                  <c:v>38964</c:v>
                </c:pt>
                <c:pt idx="1128">
                  <c:v>38965</c:v>
                </c:pt>
                <c:pt idx="1129">
                  <c:v>38966</c:v>
                </c:pt>
                <c:pt idx="1130">
                  <c:v>38967</c:v>
                </c:pt>
                <c:pt idx="1131">
                  <c:v>38968</c:v>
                </c:pt>
                <c:pt idx="1132">
                  <c:v>38971</c:v>
                </c:pt>
                <c:pt idx="1133">
                  <c:v>38972</c:v>
                </c:pt>
                <c:pt idx="1134">
                  <c:v>38973</c:v>
                </c:pt>
                <c:pt idx="1135">
                  <c:v>38974</c:v>
                </c:pt>
                <c:pt idx="1136">
                  <c:v>38975</c:v>
                </c:pt>
                <c:pt idx="1137">
                  <c:v>38978</c:v>
                </c:pt>
                <c:pt idx="1138">
                  <c:v>38979</c:v>
                </c:pt>
                <c:pt idx="1139">
                  <c:v>38980</c:v>
                </c:pt>
                <c:pt idx="1140">
                  <c:v>38981</c:v>
                </c:pt>
                <c:pt idx="1141">
                  <c:v>38982</c:v>
                </c:pt>
                <c:pt idx="1142">
                  <c:v>38985</c:v>
                </c:pt>
                <c:pt idx="1143">
                  <c:v>38986</c:v>
                </c:pt>
                <c:pt idx="1144">
                  <c:v>38987</c:v>
                </c:pt>
                <c:pt idx="1145">
                  <c:v>38988</c:v>
                </c:pt>
                <c:pt idx="1146">
                  <c:v>38989</c:v>
                </c:pt>
                <c:pt idx="1147">
                  <c:v>38992</c:v>
                </c:pt>
                <c:pt idx="1148">
                  <c:v>38993</c:v>
                </c:pt>
                <c:pt idx="1149">
                  <c:v>38994</c:v>
                </c:pt>
                <c:pt idx="1150">
                  <c:v>38995</c:v>
                </c:pt>
                <c:pt idx="1151">
                  <c:v>38996</c:v>
                </c:pt>
                <c:pt idx="1152">
                  <c:v>38999</c:v>
                </c:pt>
                <c:pt idx="1153">
                  <c:v>39000</c:v>
                </c:pt>
                <c:pt idx="1154">
                  <c:v>39001</c:v>
                </c:pt>
                <c:pt idx="1155">
                  <c:v>39002</c:v>
                </c:pt>
                <c:pt idx="1156">
                  <c:v>39003</c:v>
                </c:pt>
                <c:pt idx="1157">
                  <c:v>39006</c:v>
                </c:pt>
                <c:pt idx="1158">
                  <c:v>39007</c:v>
                </c:pt>
                <c:pt idx="1159">
                  <c:v>39008</c:v>
                </c:pt>
                <c:pt idx="1160">
                  <c:v>39009</c:v>
                </c:pt>
                <c:pt idx="1161">
                  <c:v>39010</c:v>
                </c:pt>
                <c:pt idx="1162">
                  <c:v>39013</c:v>
                </c:pt>
                <c:pt idx="1163">
                  <c:v>39014</c:v>
                </c:pt>
                <c:pt idx="1164">
                  <c:v>39015</c:v>
                </c:pt>
                <c:pt idx="1165">
                  <c:v>39016</c:v>
                </c:pt>
                <c:pt idx="1166">
                  <c:v>39017</c:v>
                </c:pt>
                <c:pt idx="1167">
                  <c:v>39020</c:v>
                </c:pt>
                <c:pt idx="1168">
                  <c:v>39021</c:v>
                </c:pt>
                <c:pt idx="1169">
                  <c:v>39022</c:v>
                </c:pt>
                <c:pt idx="1170">
                  <c:v>39023</c:v>
                </c:pt>
                <c:pt idx="1171">
                  <c:v>39024</c:v>
                </c:pt>
                <c:pt idx="1172">
                  <c:v>39027</c:v>
                </c:pt>
                <c:pt idx="1173">
                  <c:v>39028</c:v>
                </c:pt>
                <c:pt idx="1174">
                  <c:v>39029</c:v>
                </c:pt>
                <c:pt idx="1175">
                  <c:v>39030</c:v>
                </c:pt>
                <c:pt idx="1176">
                  <c:v>39031</c:v>
                </c:pt>
                <c:pt idx="1177">
                  <c:v>39034</c:v>
                </c:pt>
                <c:pt idx="1178">
                  <c:v>39035</c:v>
                </c:pt>
                <c:pt idx="1179">
                  <c:v>39036</c:v>
                </c:pt>
                <c:pt idx="1180">
                  <c:v>39037</c:v>
                </c:pt>
                <c:pt idx="1181">
                  <c:v>39038</c:v>
                </c:pt>
                <c:pt idx="1182">
                  <c:v>39041</c:v>
                </c:pt>
                <c:pt idx="1183">
                  <c:v>39042</c:v>
                </c:pt>
                <c:pt idx="1184">
                  <c:v>39043</c:v>
                </c:pt>
                <c:pt idx="1185">
                  <c:v>39044</c:v>
                </c:pt>
                <c:pt idx="1186">
                  <c:v>39045</c:v>
                </c:pt>
                <c:pt idx="1187">
                  <c:v>39048</c:v>
                </c:pt>
                <c:pt idx="1188">
                  <c:v>39049</c:v>
                </c:pt>
                <c:pt idx="1189">
                  <c:v>39050</c:v>
                </c:pt>
                <c:pt idx="1190">
                  <c:v>39051</c:v>
                </c:pt>
                <c:pt idx="1191">
                  <c:v>39052</c:v>
                </c:pt>
                <c:pt idx="1192">
                  <c:v>39055</c:v>
                </c:pt>
                <c:pt idx="1193">
                  <c:v>39056</c:v>
                </c:pt>
                <c:pt idx="1194">
                  <c:v>39057</c:v>
                </c:pt>
                <c:pt idx="1195">
                  <c:v>39058</c:v>
                </c:pt>
                <c:pt idx="1196">
                  <c:v>39059</c:v>
                </c:pt>
                <c:pt idx="1197">
                  <c:v>39062</c:v>
                </c:pt>
                <c:pt idx="1198">
                  <c:v>39063</c:v>
                </c:pt>
                <c:pt idx="1199">
                  <c:v>39064</c:v>
                </c:pt>
                <c:pt idx="1200">
                  <c:v>39065</c:v>
                </c:pt>
                <c:pt idx="1201">
                  <c:v>39066</c:v>
                </c:pt>
                <c:pt idx="1202">
                  <c:v>39069</c:v>
                </c:pt>
                <c:pt idx="1203">
                  <c:v>39070</c:v>
                </c:pt>
                <c:pt idx="1204">
                  <c:v>39071</c:v>
                </c:pt>
                <c:pt idx="1205">
                  <c:v>39072</c:v>
                </c:pt>
                <c:pt idx="1206">
                  <c:v>39073</c:v>
                </c:pt>
                <c:pt idx="1207">
                  <c:v>39076</c:v>
                </c:pt>
                <c:pt idx="1208">
                  <c:v>39077</c:v>
                </c:pt>
                <c:pt idx="1209">
                  <c:v>39078</c:v>
                </c:pt>
                <c:pt idx="1210">
                  <c:v>39079</c:v>
                </c:pt>
                <c:pt idx="1211">
                  <c:v>39080</c:v>
                </c:pt>
                <c:pt idx="1212">
                  <c:v>39083</c:v>
                </c:pt>
                <c:pt idx="1213">
                  <c:v>39084</c:v>
                </c:pt>
                <c:pt idx="1214">
                  <c:v>39085</c:v>
                </c:pt>
                <c:pt idx="1215">
                  <c:v>39086</c:v>
                </c:pt>
                <c:pt idx="1216">
                  <c:v>39087</c:v>
                </c:pt>
                <c:pt idx="1217">
                  <c:v>39090</c:v>
                </c:pt>
                <c:pt idx="1218">
                  <c:v>39091</c:v>
                </c:pt>
                <c:pt idx="1219">
                  <c:v>39092</c:v>
                </c:pt>
                <c:pt idx="1220">
                  <c:v>39093</c:v>
                </c:pt>
                <c:pt idx="1221">
                  <c:v>39094</c:v>
                </c:pt>
                <c:pt idx="1222">
                  <c:v>39097</c:v>
                </c:pt>
                <c:pt idx="1223">
                  <c:v>39098</c:v>
                </c:pt>
                <c:pt idx="1224">
                  <c:v>39099</c:v>
                </c:pt>
                <c:pt idx="1225">
                  <c:v>39100</c:v>
                </c:pt>
                <c:pt idx="1226">
                  <c:v>39101</c:v>
                </c:pt>
                <c:pt idx="1227">
                  <c:v>39104</c:v>
                </c:pt>
                <c:pt idx="1228">
                  <c:v>39105</c:v>
                </c:pt>
                <c:pt idx="1229">
                  <c:v>39106</c:v>
                </c:pt>
                <c:pt idx="1230">
                  <c:v>39107</c:v>
                </c:pt>
                <c:pt idx="1231">
                  <c:v>39108</c:v>
                </c:pt>
                <c:pt idx="1232">
                  <c:v>39111</c:v>
                </c:pt>
                <c:pt idx="1233">
                  <c:v>39112</c:v>
                </c:pt>
                <c:pt idx="1234">
                  <c:v>39113</c:v>
                </c:pt>
                <c:pt idx="1235">
                  <c:v>39114</c:v>
                </c:pt>
                <c:pt idx="1236">
                  <c:v>39115</c:v>
                </c:pt>
                <c:pt idx="1237">
                  <c:v>39118</c:v>
                </c:pt>
                <c:pt idx="1238">
                  <c:v>39119</c:v>
                </c:pt>
                <c:pt idx="1239">
                  <c:v>39120</c:v>
                </c:pt>
                <c:pt idx="1240">
                  <c:v>39121</c:v>
                </c:pt>
                <c:pt idx="1241">
                  <c:v>39122</c:v>
                </c:pt>
                <c:pt idx="1242">
                  <c:v>39125</c:v>
                </c:pt>
                <c:pt idx="1243">
                  <c:v>39126</c:v>
                </c:pt>
                <c:pt idx="1244">
                  <c:v>39127</c:v>
                </c:pt>
                <c:pt idx="1245">
                  <c:v>39128</c:v>
                </c:pt>
                <c:pt idx="1246">
                  <c:v>39129</c:v>
                </c:pt>
                <c:pt idx="1247">
                  <c:v>39132</c:v>
                </c:pt>
                <c:pt idx="1248">
                  <c:v>39133</c:v>
                </c:pt>
                <c:pt idx="1249">
                  <c:v>39134</c:v>
                </c:pt>
                <c:pt idx="1250">
                  <c:v>39135</c:v>
                </c:pt>
                <c:pt idx="1251">
                  <c:v>39136</c:v>
                </c:pt>
                <c:pt idx="1252">
                  <c:v>39139</c:v>
                </c:pt>
                <c:pt idx="1253">
                  <c:v>39140</c:v>
                </c:pt>
                <c:pt idx="1254">
                  <c:v>39141</c:v>
                </c:pt>
                <c:pt idx="1255">
                  <c:v>39142</c:v>
                </c:pt>
                <c:pt idx="1256">
                  <c:v>39143</c:v>
                </c:pt>
                <c:pt idx="1257">
                  <c:v>39146</c:v>
                </c:pt>
                <c:pt idx="1258">
                  <c:v>39147</c:v>
                </c:pt>
                <c:pt idx="1259">
                  <c:v>39148</c:v>
                </c:pt>
                <c:pt idx="1260">
                  <c:v>39149</c:v>
                </c:pt>
                <c:pt idx="1261">
                  <c:v>39150</c:v>
                </c:pt>
                <c:pt idx="1262">
                  <c:v>39153</c:v>
                </c:pt>
                <c:pt idx="1263">
                  <c:v>39154</c:v>
                </c:pt>
                <c:pt idx="1264">
                  <c:v>39155</c:v>
                </c:pt>
                <c:pt idx="1265">
                  <c:v>39156</c:v>
                </c:pt>
                <c:pt idx="1266">
                  <c:v>39157</c:v>
                </c:pt>
                <c:pt idx="1267">
                  <c:v>39160</c:v>
                </c:pt>
                <c:pt idx="1268">
                  <c:v>39161</c:v>
                </c:pt>
                <c:pt idx="1269">
                  <c:v>39162</c:v>
                </c:pt>
                <c:pt idx="1270">
                  <c:v>39163</c:v>
                </c:pt>
                <c:pt idx="1271">
                  <c:v>39164</c:v>
                </c:pt>
                <c:pt idx="1272">
                  <c:v>39167</c:v>
                </c:pt>
                <c:pt idx="1273">
                  <c:v>39168</c:v>
                </c:pt>
                <c:pt idx="1274">
                  <c:v>39169</c:v>
                </c:pt>
                <c:pt idx="1275">
                  <c:v>39170</c:v>
                </c:pt>
                <c:pt idx="1276">
                  <c:v>39171</c:v>
                </c:pt>
                <c:pt idx="1277">
                  <c:v>39174</c:v>
                </c:pt>
                <c:pt idx="1278">
                  <c:v>39175</c:v>
                </c:pt>
                <c:pt idx="1279">
                  <c:v>39176</c:v>
                </c:pt>
                <c:pt idx="1280">
                  <c:v>39177</c:v>
                </c:pt>
                <c:pt idx="1281">
                  <c:v>39178</c:v>
                </c:pt>
                <c:pt idx="1282">
                  <c:v>39181</c:v>
                </c:pt>
                <c:pt idx="1283">
                  <c:v>39182</c:v>
                </c:pt>
                <c:pt idx="1284">
                  <c:v>39183</c:v>
                </c:pt>
                <c:pt idx="1285">
                  <c:v>39184</c:v>
                </c:pt>
                <c:pt idx="1286">
                  <c:v>39185</c:v>
                </c:pt>
                <c:pt idx="1287">
                  <c:v>39188</c:v>
                </c:pt>
                <c:pt idx="1288">
                  <c:v>39189</c:v>
                </c:pt>
                <c:pt idx="1289">
                  <c:v>39190</c:v>
                </c:pt>
                <c:pt idx="1290">
                  <c:v>39191</c:v>
                </c:pt>
                <c:pt idx="1291">
                  <c:v>39192</c:v>
                </c:pt>
                <c:pt idx="1292">
                  <c:v>39195</c:v>
                </c:pt>
                <c:pt idx="1293">
                  <c:v>39196</c:v>
                </c:pt>
                <c:pt idx="1294">
                  <c:v>39197</c:v>
                </c:pt>
                <c:pt idx="1295">
                  <c:v>39198</c:v>
                </c:pt>
                <c:pt idx="1296">
                  <c:v>39199</c:v>
                </c:pt>
                <c:pt idx="1297">
                  <c:v>39202</c:v>
                </c:pt>
                <c:pt idx="1298">
                  <c:v>39203</c:v>
                </c:pt>
                <c:pt idx="1299">
                  <c:v>39204</c:v>
                </c:pt>
                <c:pt idx="1300">
                  <c:v>39205</c:v>
                </c:pt>
                <c:pt idx="1301">
                  <c:v>39206</c:v>
                </c:pt>
                <c:pt idx="1302">
                  <c:v>39209</c:v>
                </c:pt>
                <c:pt idx="1303">
                  <c:v>39210</c:v>
                </c:pt>
                <c:pt idx="1304">
                  <c:v>39211</c:v>
                </c:pt>
                <c:pt idx="1305">
                  <c:v>39212</c:v>
                </c:pt>
                <c:pt idx="1306">
                  <c:v>39213</c:v>
                </c:pt>
                <c:pt idx="1307">
                  <c:v>39216</c:v>
                </c:pt>
                <c:pt idx="1308">
                  <c:v>39217</c:v>
                </c:pt>
                <c:pt idx="1309">
                  <c:v>39218</c:v>
                </c:pt>
                <c:pt idx="1310">
                  <c:v>39219</c:v>
                </c:pt>
                <c:pt idx="1311">
                  <c:v>39220</c:v>
                </c:pt>
                <c:pt idx="1312">
                  <c:v>39223</c:v>
                </c:pt>
                <c:pt idx="1313">
                  <c:v>39224</c:v>
                </c:pt>
                <c:pt idx="1314">
                  <c:v>39225</c:v>
                </c:pt>
                <c:pt idx="1315">
                  <c:v>39226</c:v>
                </c:pt>
                <c:pt idx="1316">
                  <c:v>39227</c:v>
                </c:pt>
                <c:pt idx="1317">
                  <c:v>39230</c:v>
                </c:pt>
                <c:pt idx="1318">
                  <c:v>39231</c:v>
                </c:pt>
                <c:pt idx="1319">
                  <c:v>39232</c:v>
                </c:pt>
                <c:pt idx="1320">
                  <c:v>39233</c:v>
                </c:pt>
                <c:pt idx="1321">
                  <c:v>39234</c:v>
                </c:pt>
                <c:pt idx="1322">
                  <c:v>39237</c:v>
                </c:pt>
                <c:pt idx="1323">
                  <c:v>39238</c:v>
                </c:pt>
                <c:pt idx="1324">
                  <c:v>39239</c:v>
                </c:pt>
                <c:pt idx="1325">
                  <c:v>39240</c:v>
                </c:pt>
                <c:pt idx="1326">
                  <c:v>39241</c:v>
                </c:pt>
                <c:pt idx="1327">
                  <c:v>39244</c:v>
                </c:pt>
                <c:pt idx="1328">
                  <c:v>39245</c:v>
                </c:pt>
                <c:pt idx="1329">
                  <c:v>39246</c:v>
                </c:pt>
                <c:pt idx="1330">
                  <c:v>39247</c:v>
                </c:pt>
                <c:pt idx="1331">
                  <c:v>39248</c:v>
                </c:pt>
                <c:pt idx="1332">
                  <c:v>39251</c:v>
                </c:pt>
                <c:pt idx="1333">
                  <c:v>39252</c:v>
                </c:pt>
                <c:pt idx="1334">
                  <c:v>39253</c:v>
                </c:pt>
                <c:pt idx="1335">
                  <c:v>39254</c:v>
                </c:pt>
                <c:pt idx="1336">
                  <c:v>39255</c:v>
                </c:pt>
                <c:pt idx="1337">
                  <c:v>39258</c:v>
                </c:pt>
                <c:pt idx="1338">
                  <c:v>39259</c:v>
                </c:pt>
                <c:pt idx="1339">
                  <c:v>39260</c:v>
                </c:pt>
                <c:pt idx="1340">
                  <c:v>39261</c:v>
                </c:pt>
                <c:pt idx="1341">
                  <c:v>39262</c:v>
                </c:pt>
                <c:pt idx="1342">
                  <c:v>39265</c:v>
                </c:pt>
                <c:pt idx="1343">
                  <c:v>39266</c:v>
                </c:pt>
                <c:pt idx="1344">
                  <c:v>39267</c:v>
                </c:pt>
                <c:pt idx="1345">
                  <c:v>39268</c:v>
                </c:pt>
                <c:pt idx="1346">
                  <c:v>39269</c:v>
                </c:pt>
                <c:pt idx="1347">
                  <c:v>39272</c:v>
                </c:pt>
                <c:pt idx="1348">
                  <c:v>39273</c:v>
                </c:pt>
                <c:pt idx="1349">
                  <c:v>39274</c:v>
                </c:pt>
                <c:pt idx="1350">
                  <c:v>39275</c:v>
                </c:pt>
                <c:pt idx="1351">
                  <c:v>39276</c:v>
                </c:pt>
                <c:pt idx="1352">
                  <c:v>39279</c:v>
                </c:pt>
                <c:pt idx="1353">
                  <c:v>39280</c:v>
                </c:pt>
                <c:pt idx="1354">
                  <c:v>39281</c:v>
                </c:pt>
                <c:pt idx="1355">
                  <c:v>39282</c:v>
                </c:pt>
                <c:pt idx="1356">
                  <c:v>39283</c:v>
                </c:pt>
                <c:pt idx="1357">
                  <c:v>39286</c:v>
                </c:pt>
                <c:pt idx="1358">
                  <c:v>39287</c:v>
                </c:pt>
                <c:pt idx="1359">
                  <c:v>39288</c:v>
                </c:pt>
                <c:pt idx="1360">
                  <c:v>39289</c:v>
                </c:pt>
                <c:pt idx="1361">
                  <c:v>39290</c:v>
                </c:pt>
                <c:pt idx="1362">
                  <c:v>39293</c:v>
                </c:pt>
                <c:pt idx="1363">
                  <c:v>39294</c:v>
                </c:pt>
                <c:pt idx="1364">
                  <c:v>39295</c:v>
                </c:pt>
                <c:pt idx="1365">
                  <c:v>39296</c:v>
                </c:pt>
                <c:pt idx="1366">
                  <c:v>39297</c:v>
                </c:pt>
                <c:pt idx="1367">
                  <c:v>39300</c:v>
                </c:pt>
                <c:pt idx="1368">
                  <c:v>39301</c:v>
                </c:pt>
                <c:pt idx="1369">
                  <c:v>39302</c:v>
                </c:pt>
                <c:pt idx="1370">
                  <c:v>39303</c:v>
                </c:pt>
                <c:pt idx="1371">
                  <c:v>39304</c:v>
                </c:pt>
                <c:pt idx="1372">
                  <c:v>39307</c:v>
                </c:pt>
                <c:pt idx="1373">
                  <c:v>39308</c:v>
                </c:pt>
                <c:pt idx="1374">
                  <c:v>39309</c:v>
                </c:pt>
                <c:pt idx="1375">
                  <c:v>39310</c:v>
                </c:pt>
                <c:pt idx="1376">
                  <c:v>39311</c:v>
                </c:pt>
                <c:pt idx="1377">
                  <c:v>39314</c:v>
                </c:pt>
                <c:pt idx="1378">
                  <c:v>39315</c:v>
                </c:pt>
                <c:pt idx="1379">
                  <c:v>39316</c:v>
                </c:pt>
                <c:pt idx="1380">
                  <c:v>39317</c:v>
                </c:pt>
                <c:pt idx="1381">
                  <c:v>39318</c:v>
                </c:pt>
                <c:pt idx="1382">
                  <c:v>39321</c:v>
                </c:pt>
                <c:pt idx="1383">
                  <c:v>39322</c:v>
                </c:pt>
                <c:pt idx="1384">
                  <c:v>39323</c:v>
                </c:pt>
                <c:pt idx="1385">
                  <c:v>39324</c:v>
                </c:pt>
                <c:pt idx="1386">
                  <c:v>39325</c:v>
                </c:pt>
                <c:pt idx="1387">
                  <c:v>39328</c:v>
                </c:pt>
                <c:pt idx="1388">
                  <c:v>39329</c:v>
                </c:pt>
                <c:pt idx="1389">
                  <c:v>39330</c:v>
                </c:pt>
                <c:pt idx="1390">
                  <c:v>39331</c:v>
                </c:pt>
                <c:pt idx="1391">
                  <c:v>39332</c:v>
                </c:pt>
                <c:pt idx="1392">
                  <c:v>39335</c:v>
                </c:pt>
                <c:pt idx="1393">
                  <c:v>39336</c:v>
                </c:pt>
                <c:pt idx="1394">
                  <c:v>39337</c:v>
                </c:pt>
                <c:pt idx="1395">
                  <c:v>39338</c:v>
                </c:pt>
                <c:pt idx="1396">
                  <c:v>39339</c:v>
                </c:pt>
                <c:pt idx="1397">
                  <c:v>39342</c:v>
                </c:pt>
                <c:pt idx="1398">
                  <c:v>39343</c:v>
                </c:pt>
                <c:pt idx="1399">
                  <c:v>39344</c:v>
                </c:pt>
                <c:pt idx="1400">
                  <c:v>39345</c:v>
                </c:pt>
                <c:pt idx="1401">
                  <c:v>39346</c:v>
                </c:pt>
                <c:pt idx="1402">
                  <c:v>39349</c:v>
                </c:pt>
                <c:pt idx="1403">
                  <c:v>39350</c:v>
                </c:pt>
                <c:pt idx="1404">
                  <c:v>39351</c:v>
                </c:pt>
                <c:pt idx="1405">
                  <c:v>39352</c:v>
                </c:pt>
                <c:pt idx="1406">
                  <c:v>39353</c:v>
                </c:pt>
                <c:pt idx="1407">
                  <c:v>39356</c:v>
                </c:pt>
                <c:pt idx="1408">
                  <c:v>39357</c:v>
                </c:pt>
                <c:pt idx="1409">
                  <c:v>39358</c:v>
                </c:pt>
                <c:pt idx="1410">
                  <c:v>39359</c:v>
                </c:pt>
                <c:pt idx="1411">
                  <c:v>39360</c:v>
                </c:pt>
                <c:pt idx="1412">
                  <c:v>39363</c:v>
                </c:pt>
                <c:pt idx="1413">
                  <c:v>39364</c:v>
                </c:pt>
                <c:pt idx="1414">
                  <c:v>39365</c:v>
                </c:pt>
                <c:pt idx="1415">
                  <c:v>39366</c:v>
                </c:pt>
                <c:pt idx="1416">
                  <c:v>39367</c:v>
                </c:pt>
                <c:pt idx="1417">
                  <c:v>39370</c:v>
                </c:pt>
                <c:pt idx="1418">
                  <c:v>39371</c:v>
                </c:pt>
                <c:pt idx="1419">
                  <c:v>39372</c:v>
                </c:pt>
                <c:pt idx="1420">
                  <c:v>39373</c:v>
                </c:pt>
                <c:pt idx="1421">
                  <c:v>39374</c:v>
                </c:pt>
                <c:pt idx="1422">
                  <c:v>39377</c:v>
                </c:pt>
                <c:pt idx="1423">
                  <c:v>39378</c:v>
                </c:pt>
                <c:pt idx="1424">
                  <c:v>39379</c:v>
                </c:pt>
                <c:pt idx="1425">
                  <c:v>39380</c:v>
                </c:pt>
                <c:pt idx="1426">
                  <c:v>39381</c:v>
                </c:pt>
                <c:pt idx="1427">
                  <c:v>39384</c:v>
                </c:pt>
                <c:pt idx="1428">
                  <c:v>39385</c:v>
                </c:pt>
                <c:pt idx="1429">
                  <c:v>39386</c:v>
                </c:pt>
                <c:pt idx="1430">
                  <c:v>39387</c:v>
                </c:pt>
                <c:pt idx="1431">
                  <c:v>39388</c:v>
                </c:pt>
                <c:pt idx="1432">
                  <c:v>39391</c:v>
                </c:pt>
                <c:pt idx="1433">
                  <c:v>39392</c:v>
                </c:pt>
                <c:pt idx="1434">
                  <c:v>39393</c:v>
                </c:pt>
                <c:pt idx="1435">
                  <c:v>39394</c:v>
                </c:pt>
                <c:pt idx="1436">
                  <c:v>39395</c:v>
                </c:pt>
                <c:pt idx="1437">
                  <c:v>39398</c:v>
                </c:pt>
                <c:pt idx="1438">
                  <c:v>39399</c:v>
                </c:pt>
                <c:pt idx="1439">
                  <c:v>39400</c:v>
                </c:pt>
                <c:pt idx="1440">
                  <c:v>39401</c:v>
                </c:pt>
                <c:pt idx="1441">
                  <c:v>39402</c:v>
                </c:pt>
                <c:pt idx="1442">
                  <c:v>39405</c:v>
                </c:pt>
                <c:pt idx="1443">
                  <c:v>39406</c:v>
                </c:pt>
                <c:pt idx="1444">
                  <c:v>39407</c:v>
                </c:pt>
                <c:pt idx="1445">
                  <c:v>39408</c:v>
                </c:pt>
                <c:pt idx="1446">
                  <c:v>39409</c:v>
                </c:pt>
                <c:pt idx="1447">
                  <c:v>39412</c:v>
                </c:pt>
                <c:pt idx="1448">
                  <c:v>39413</c:v>
                </c:pt>
                <c:pt idx="1449">
                  <c:v>39414</c:v>
                </c:pt>
                <c:pt idx="1450">
                  <c:v>39415</c:v>
                </c:pt>
                <c:pt idx="1451">
                  <c:v>39416</c:v>
                </c:pt>
                <c:pt idx="1452">
                  <c:v>39419</c:v>
                </c:pt>
                <c:pt idx="1453">
                  <c:v>39420</c:v>
                </c:pt>
                <c:pt idx="1454">
                  <c:v>39421</c:v>
                </c:pt>
                <c:pt idx="1455">
                  <c:v>39422</c:v>
                </c:pt>
                <c:pt idx="1456">
                  <c:v>39423</c:v>
                </c:pt>
                <c:pt idx="1457">
                  <c:v>39426</c:v>
                </c:pt>
                <c:pt idx="1458">
                  <c:v>39427</c:v>
                </c:pt>
                <c:pt idx="1459">
                  <c:v>39428</c:v>
                </c:pt>
                <c:pt idx="1460">
                  <c:v>39429</c:v>
                </c:pt>
                <c:pt idx="1461">
                  <c:v>39430</c:v>
                </c:pt>
                <c:pt idx="1462">
                  <c:v>39433</c:v>
                </c:pt>
                <c:pt idx="1463">
                  <c:v>39434</c:v>
                </c:pt>
                <c:pt idx="1464">
                  <c:v>39435</c:v>
                </c:pt>
                <c:pt idx="1465">
                  <c:v>39436</c:v>
                </c:pt>
                <c:pt idx="1466">
                  <c:v>39437</c:v>
                </c:pt>
                <c:pt idx="1467">
                  <c:v>39440</c:v>
                </c:pt>
                <c:pt idx="1468">
                  <c:v>39441</c:v>
                </c:pt>
                <c:pt idx="1469">
                  <c:v>39442</c:v>
                </c:pt>
                <c:pt idx="1470">
                  <c:v>39443</c:v>
                </c:pt>
                <c:pt idx="1471">
                  <c:v>39444</c:v>
                </c:pt>
                <c:pt idx="1472">
                  <c:v>39447</c:v>
                </c:pt>
                <c:pt idx="1473">
                  <c:v>39448</c:v>
                </c:pt>
                <c:pt idx="1474">
                  <c:v>39449</c:v>
                </c:pt>
                <c:pt idx="1475">
                  <c:v>39450</c:v>
                </c:pt>
                <c:pt idx="1476">
                  <c:v>39451</c:v>
                </c:pt>
                <c:pt idx="1477">
                  <c:v>39454</c:v>
                </c:pt>
                <c:pt idx="1478">
                  <c:v>39455</c:v>
                </c:pt>
                <c:pt idx="1479">
                  <c:v>39456</c:v>
                </c:pt>
                <c:pt idx="1480">
                  <c:v>39457</c:v>
                </c:pt>
                <c:pt idx="1481">
                  <c:v>39458</c:v>
                </c:pt>
                <c:pt idx="1482">
                  <c:v>39461</c:v>
                </c:pt>
                <c:pt idx="1483">
                  <c:v>39462</c:v>
                </c:pt>
                <c:pt idx="1484">
                  <c:v>39463</c:v>
                </c:pt>
                <c:pt idx="1485">
                  <c:v>39464</c:v>
                </c:pt>
                <c:pt idx="1486">
                  <c:v>39465</c:v>
                </c:pt>
                <c:pt idx="1487">
                  <c:v>39468</c:v>
                </c:pt>
                <c:pt idx="1488">
                  <c:v>39469</c:v>
                </c:pt>
                <c:pt idx="1489">
                  <c:v>39470</c:v>
                </c:pt>
                <c:pt idx="1490">
                  <c:v>39471</c:v>
                </c:pt>
                <c:pt idx="1491">
                  <c:v>39472</c:v>
                </c:pt>
                <c:pt idx="1492">
                  <c:v>39475</c:v>
                </c:pt>
                <c:pt idx="1493">
                  <c:v>39476</c:v>
                </c:pt>
                <c:pt idx="1494">
                  <c:v>39477</c:v>
                </c:pt>
                <c:pt idx="1495">
                  <c:v>39478</c:v>
                </c:pt>
                <c:pt idx="1496">
                  <c:v>39479</c:v>
                </c:pt>
                <c:pt idx="1497">
                  <c:v>39482</c:v>
                </c:pt>
                <c:pt idx="1498">
                  <c:v>39483</c:v>
                </c:pt>
                <c:pt idx="1499">
                  <c:v>39484</c:v>
                </c:pt>
                <c:pt idx="1500">
                  <c:v>39485</c:v>
                </c:pt>
                <c:pt idx="1501">
                  <c:v>39486</c:v>
                </c:pt>
                <c:pt idx="1502">
                  <c:v>39489</c:v>
                </c:pt>
                <c:pt idx="1503">
                  <c:v>39490</c:v>
                </c:pt>
                <c:pt idx="1504">
                  <c:v>39491</c:v>
                </c:pt>
                <c:pt idx="1505">
                  <c:v>39492</c:v>
                </c:pt>
                <c:pt idx="1506">
                  <c:v>39493</c:v>
                </c:pt>
                <c:pt idx="1507">
                  <c:v>39496</c:v>
                </c:pt>
                <c:pt idx="1508">
                  <c:v>39497</c:v>
                </c:pt>
                <c:pt idx="1509">
                  <c:v>39498</c:v>
                </c:pt>
                <c:pt idx="1510">
                  <c:v>39499</c:v>
                </c:pt>
                <c:pt idx="1511">
                  <c:v>39500</c:v>
                </c:pt>
                <c:pt idx="1512">
                  <c:v>39503</c:v>
                </c:pt>
                <c:pt idx="1513">
                  <c:v>39504</c:v>
                </c:pt>
                <c:pt idx="1514">
                  <c:v>39505</c:v>
                </c:pt>
                <c:pt idx="1515">
                  <c:v>39506</c:v>
                </c:pt>
                <c:pt idx="1516">
                  <c:v>39507</c:v>
                </c:pt>
                <c:pt idx="1517">
                  <c:v>39510</c:v>
                </c:pt>
                <c:pt idx="1518">
                  <c:v>39511</c:v>
                </c:pt>
                <c:pt idx="1519">
                  <c:v>39512</c:v>
                </c:pt>
                <c:pt idx="1520">
                  <c:v>39513</c:v>
                </c:pt>
                <c:pt idx="1521">
                  <c:v>39514</c:v>
                </c:pt>
                <c:pt idx="1522">
                  <c:v>39517</c:v>
                </c:pt>
                <c:pt idx="1523">
                  <c:v>39518</c:v>
                </c:pt>
                <c:pt idx="1524">
                  <c:v>39519</c:v>
                </c:pt>
                <c:pt idx="1525">
                  <c:v>39520</c:v>
                </c:pt>
                <c:pt idx="1526">
                  <c:v>39521</c:v>
                </c:pt>
                <c:pt idx="1527">
                  <c:v>39524</c:v>
                </c:pt>
                <c:pt idx="1528">
                  <c:v>39525</c:v>
                </c:pt>
                <c:pt idx="1529">
                  <c:v>39526</c:v>
                </c:pt>
                <c:pt idx="1530">
                  <c:v>39527</c:v>
                </c:pt>
                <c:pt idx="1531">
                  <c:v>39528</c:v>
                </c:pt>
                <c:pt idx="1532">
                  <c:v>39531</c:v>
                </c:pt>
                <c:pt idx="1533">
                  <c:v>39532</c:v>
                </c:pt>
                <c:pt idx="1534">
                  <c:v>39533</c:v>
                </c:pt>
                <c:pt idx="1535">
                  <c:v>39534</c:v>
                </c:pt>
                <c:pt idx="1536">
                  <c:v>39535</c:v>
                </c:pt>
                <c:pt idx="1537">
                  <c:v>39538</c:v>
                </c:pt>
                <c:pt idx="1538">
                  <c:v>39539</c:v>
                </c:pt>
                <c:pt idx="1539">
                  <c:v>39540</c:v>
                </c:pt>
                <c:pt idx="1540">
                  <c:v>39541</c:v>
                </c:pt>
                <c:pt idx="1541">
                  <c:v>39542</c:v>
                </c:pt>
                <c:pt idx="1542">
                  <c:v>39545</c:v>
                </c:pt>
                <c:pt idx="1543">
                  <c:v>39546</c:v>
                </c:pt>
                <c:pt idx="1544">
                  <c:v>39547</c:v>
                </c:pt>
                <c:pt idx="1545">
                  <c:v>39548</c:v>
                </c:pt>
                <c:pt idx="1546">
                  <c:v>39549</c:v>
                </c:pt>
                <c:pt idx="1547">
                  <c:v>39552</c:v>
                </c:pt>
                <c:pt idx="1548">
                  <c:v>39553</c:v>
                </c:pt>
                <c:pt idx="1549">
                  <c:v>39554</c:v>
                </c:pt>
                <c:pt idx="1550">
                  <c:v>39555</c:v>
                </c:pt>
                <c:pt idx="1551">
                  <c:v>39556</c:v>
                </c:pt>
                <c:pt idx="1552">
                  <c:v>39559</c:v>
                </c:pt>
                <c:pt idx="1553">
                  <c:v>39560</c:v>
                </c:pt>
                <c:pt idx="1554">
                  <c:v>39561</c:v>
                </c:pt>
                <c:pt idx="1555">
                  <c:v>39562</c:v>
                </c:pt>
                <c:pt idx="1556">
                  <c:v>39563</c:v>
                </c:pt>
                <c:pt idx="1557">
                  <c:v>39566</c:v>
                </c:pt>
                <c:pt idx="1558">
                  <c:v>39567</c:v>
                </c:pt>
                <c:pt idx="1559">
                  <c:v>39568</c:v>
                </c:pt>
                <c:pt idx="1560">
                  <c:v>39569</c:v>
                </c:pt>
                <c:pt idx="1561">
                  <c:v>39570</c:v>
                </c:pt>
                <c:pt idx="1562">
                  <c:v>39573</c:v>
                </c:pt>
                <c:pt idx="1563">
                  <c:v>39574</c:v>
                </c:pt>
                <c:pt idx="1564">
                  <c:v>39575</c:v>
                </c:pt>
                <c:pt idx="1565">
                  <c:v>39576</c:v>
                </c:pt>
                <c:pt idx="1566">
                  <c:v>39577</c:v>
                </c:pt>
                <c:pt idx="1567">
                  <c:v>39580</c:v>
                </c:pt>
                <c:pt idx="1568">
                  <c:v>39581</c:v>
                </c:pt>
                <c:pt idx="1569">
                  <c:v>39582</c:v>
                </c:pt>
                <c:pt idx="1570">
                  <c:v>39583</c:v>
                </c:pt>
                <c:pt idx="1571">
                  <c:v>39584</c:v>
                </c:pt>
                <c:pt idx="1572">
                  <c:v>39587</c:v>
                </c:pt>
                <c:pt idx="1573">
                  <c:v>39588</c:v>
                </c:pt>
                <c:pt idx="1574">
                  <c:v>39589</c:v>
                </c:pt>
                <c:pt idx="1575">
                  <c:v>39590</c:v>
                </c:pt>
                <c:pt idx="1576">
                  <c:v>39591</c:v>
                </c:pt>
                <c:pt idx="1577">
                  <c:v>39594</c:v>
                </c:pt>
                <c:pt idx="1578">
                  <c:v>39595</c:v>
                </c:pt>
                <c:pt idx="1579">
                  <c:v>39596</c:v>
                </c:pt>
                <c:pt idx="1580">
                  <c:v>39597</c:v>
                </c:pt>
                <c:pt idx="1581">
                  <c:v>39598</c:v>
                </c:pt>
                <c:pt idx="1582">
                  <c:v>39601</c:v>
                </c:pt>
                <c:pt idx="1583">
                  <c:v>39602</c:v>
                </c:pt>
                <c:pt idx="1584">
                  <c:v>39603</c:v>
                </c:pt>
                <c:pt idx="1585">
                  <c:v>39604</c:v>
                </c:pt>
                <c:pt idx="1586">
                  <c:v>39605</c:v>
                </c:pt>
                <c:pt idx="1587">
                  <c:v>39608</c:v>
                </c:pt>
                <c:pt idx="1588">
                  <c:v>39609</c:v>
                </c:pt>
                <c:pt idx="1589">
                  <c:v>39610</c:v>
                </c:pt>
                <c:pt idx="1590">
                  <c:v>39611</c:v>
                </c:pt>
                <c:pt idx="1591">
                  <c:v>39612</c:v>
                </c:pt>
                <c:pt idx="1592">
                  <c:v>39615</c:v>
                </c:pt>
                <c:pt idx="1593">
                  <c:v>39616</c:v>
                </c:pt>
                <c:pt idx="1594">
                  <c:v>39617</c:v>
                </c:pt>
                <c:pt idx="1595">
                  <c:v>39618</c:v>
                </c:pt>
                <c:pt idx="1596">
                  <c:v>39619</c:v>
                </c:pt>
                <c:pt idx="1597">
                  <c:v>39622</c:v>
                </c:pt>
                <c:pt idx="1598">
                  <c:v>39623</c:v>
                </c:pt>
                <c:pt idx="1599">
                  <c:v>39624</c:v>
                </c:pt>
                <c:pt idx="1600">
                  <c:v>39625</c:v>
                </c:pt>
                <c:pt idx="1601">
                  <c:v>39626</c:v>
                </c:pt>
                <c:pt idx="1602">
                  <c:v>39629</c:v>
                </c:pt>
                <c:pt idx="1603">
                  <c:v>39630</c:v>
                </c:pt>
                <c:pt idx="1604">
                  <c:v>39631</c:v>
                </c:pt>
                <c:pt idx="1605">
                  <c:v>39632</c:v>
                </c:pt>
                <c:pt idx="1606">
                  <c:v>39633</c:v>
                </c:pt>
                <c:pt idx="1607">
                  <c:v>39636</c:v>
                </c:pt>
                <c:pt idx="1608">
                  <c:v>39637</c:v>
                </c:pt>
                <c:pt idx="1609">
                  <c:v>39638</c:v>
                </c:pt>
                <c:pt idx="1610">
                  <c:v>39639</c:v>
                </c:pt>
                <c:pt idx="1611">
                  <c:v>39640</c:v>
                </c:pt>
                <c:pt idx="1612">
                  <c:v>39643</c:v>
                </c:pt>
                <c:pt idx="1613">
                  <c:v>39644</c:v>
                </c:pt>
                <c:pt idx="1614">
                  <c:v>39645</c:v>
                </c:pt>
                <c:pt idx="1615">
                  <c:v>39646</c:v>
                </c:pt>
                <c:pt idx="1616">
                  <c:v>39647</c:v>
                </c:pt>
                <c:pt idx="1617">
                  <c:v>39650</c:v>
                </c:pt>
                <c:pt idx="1618">
                  <c:v>39651</c:v>
                </c:pt>
                <c:pt idx="1619">
                  <c:v>39652</c:v>
                </c:pt>
                <c:pt idx="1620">
                  <c:v>39653</c:v>
                </c:pt>
                <c:pt idx="1621">
                  <c:v>39654</c:v>
                </c:pt>
                <c:pt idx="1622">
                  <c:v>39657</c:v>
                </c:pt>
                <c:pt idx="1623">
                  <c:v>39658</c:v>
                </c:pt>
                <c:pt idx="1624">
                  <c:v>39659</c:v>
                </c:pt>
                <c:pt idx="1625">
                  <c:v>39660</c:v>
                </c:pt>
                <c:pt idx="1626">
                  <c:v>39661</c:v>
                </c:pt>
                <c:pt idx="1627">
                  <c:v>39664</c:v>
                </c:pt>
                <c:pt idx="1628">
                  <c:v>39665</c:v>
                </c:pt>
                <c:pt idx="1629">
                  <c:v>39666</c:v>
                </c:pt>
                <c:pt idx="1630">
                  <c:v>39667</c:v>
                </c:pt>
                <c:pt idx="1631">
                  <c:v>39668</c:v>
                </c:pt>
                <c:pt idx="1632">
                  <c:v>39671</c:v>
                </c:pt>
                <c:pt idx="1633">
                  <c:v>39672</c:v>
                </c:pt>
                <c:pt idx="1634">
                  <c:v>39673</c:v>
                </c:pt>
                <c:pt idx="1635">
                  <c:v>39674</c:v>
                </c:pt>
                <c:pt idx="1636">
                  <c:v>39675</c:v>
                </c:pt>
                <c:pt idx="1637">
                  <c:v>39678</c:v>
                </c:pt>
                <c:pt idx="1638">
                  <c:v>39679</c:v>
                </c:pt>
                <c:pt idx="1639">
                  <c:v>39680</c:v>
                </c:pt>
                <c:pt idx="1640">
                  <c:v>39681</c:v>
                </c:pt>
                <c:pt idx="1641">
                  <c:v>39682</c:v>
                </c:pt>
                <c:pt idx="1642">
                  <c:v>39685</c:v>
                </c:pt>
                <c:pt idx="1643">
                  <c:v>39686</c:v>
                </c:pt>
                <c:pt idx="1644">
                  <c:v>39687</c:v>
                </c:pt>
                <c:pt idx="1645">
                  <c:v>39688</c:v>
                </c:pt>
                <c:pt idx="1646">
                  <c:v>39689</c:v>
                </c:pt>
                <c:pt idx="1647">
                  <c:v>39692</c:v>
                </c:pt>
                <c:pt idx="1648">
                  <c:v>39693</c:v>
                </c:pt>
                <c:pt idx="1649">
                  <c:v>39694</c:v>
                </c:pt>
                <c:pt idx="1650">
                  <c:v>39695</c:v>
                </c:pt>
                <c:pt idx="1651">
                  <c:v>39696</c:v>
                </c:pt>
                <c:pt idx="1652">
                  <c:v>39699</c:v>
                </c:pt>
                <c:pt idx="1653">
                  <c:v>39700</c:v>
                </c:pt>
                <c:pt idx="1654">
                  <c:v>39701</c:v>
                </c:pt>
                <c:pt idx="1655">
                  <c:v>39702</c:v>
                </c:pt>
                <c:pt idx="1656">
                  <c:v>39703</c:v>
                </c:pt>
                <c:pt idx="1657">
                  <c:v>39706</c:v>
                </c:pt>
                <c:pt idx="1658">
                  <c:v>39707</c:v>
                </c:pt>
                <c:pt idx="1659">
                  <c:v>39708</c:v>
                </c:pt>
                <c:pt idx="1660">
                  <c:v>39709</c:v>
                </c:pt>
                <c:pt idx="1661">
                  <c:v>39710</c:v>
                </c:pt>
                <c:pt idx="1662">
                  <c:v>39713</c:v>
                </c:pt>
                <c:pt idx="1663">
                  <c:v>39714</c:v>
                </c:pt>
                <c:pt idx="1664">
                  <c:v>39715</c:v>
                </c:pt>
                <c:pt idx="1665">
                  <c:v>39716</c:v>
                </c:pt>
                <c:pt idx="1666">
                  <c:v>39717</c:v>
                </c:pt>
                <c:pt idx="1667">
                  <c:v>39720</c:v>
                </c:pt>
                <c:pt idx="1668">
                  <c:v>39721</c:v>
                </c:pt>
                <c:pt idx="1669">
                  <c:v>39722</c:v>
                </c:pt>
                <c:pt idx="1670">
                  <c:v>39723</c:v>
                </c:pt>
                <c:pt idx="1671">
                  <c:v>39724</c:v>
                </c:pt>
                <c:pt idx="1672">
                  <c:v>39727</c:v>
                </c:pt>
                <c:pt idx="1673">
                  <c:v>39728</c:v>
                </c:pt>
                <c:pt idx="1674">
                  <c:v>39729</c:v>
                </c:pt>
                <c:pt idx="1675">
                  <c:v>39730</c:v>
                </c:pt>
                <c:pt idx="1676">
                  <c:v>39731</c:v>
                </c:pt>
                <c:pt idx="1677">
                  <c:v>39734</c:v>
                </c:pt>
                <c:pt idx="1678">
                  <c:v>39735</c:v>
                </c:pt>
                <c:pt idx="1679">
                  <c:v>39736</c:v>
                </c:pt>
                <c:pt idx="1680">
                  <c:v>39737</c:v>
                </c:pt>
                <c:pt idx="1681">
                  <c:v>39738</c:v>
                </c:pt>
                <c:pt idx="1682">
                  <c:v>39741</c:v>
                </c:pt>
                <c:pt idx="1683">
                  <c:v>39742</c:v>
                </c:pt>
                <c:pt idx="1684">
                  <c:v>39743</c:v>
                </c:pt>
                <c:pt idx="1685">
                  <c:v>39744</c:v>
                </c:pt>
                <c:pt idx="1686">
                  <c:v>39745</c:v>
                </c:pt>
                <c:pt idx="1687">
                  <c:v>39748</c:v>
                </c:pt>
                <c:pt idx="1688">
                  <c:v>39749</c:v>
                </c:pt>
                <c:pt idx="1689">
                  <c:v>39750</c:v>
                </c:pt>
                <c:pt idx="1690">
                  <c:v>39751</c:v>
                </c:pt>
                <c:pt idx="1691">
                  <c:v>39752</c:v>
                </c:pt>
                <c:pt idx="1692">
                  <c:v>39755</c:v>
                </c:pt>
                <c:pt idx="1693">
                  <c:v>39756</c:v>
                </c:pt>
                <c:pt idx="1694">
                  <c:v>39757</c:v>
                </c:pt>
                <c:pt idx="1695">
                  <c:v>39758</c:v>
                </c:pt>
                <c:pt idx="1696">
                  <c:v>39759</c:v>
                </c:pt>
                <c:pt idx="1697">
                  <c:v>39762</c:v>
                </c:pt>
                <c:pt idx="1698">
                  <c:v>39763</c:v>
                </c:pt>
                <c:pt idx="1699">
                  <c:v>39764</c:v>
                </c:pt>
                <c:pt idx="1700">
                  <c:v>39765</c:v>
                </c:pt>
                <c:pt idx="1701">
                  <c:v>39766</c:v>
                </c:pt>
                <c:pt idx="1702">
                  <c:v>39769</c:v>
                </c:pt>
                <c:pt idx="1703">
                  <c:v>39770</c:v>
                </c:pt>
                <c:pt idx="1704">
                  <c:v>39771</c:v>
                </c:pt>
                <c:pt idx="1705">
                  <c:v>39772</c:v>
                </c:pt>
                <c:pt idx="1706">
                  <c:v>39773</c:v>
                </c:pt>
                <c:pt idx="1707">
                  <c:v>39776</c:v>
                </c:pt>
                <c:pt idx="1708">
                  <c:v>39777</c:v>
                </c:pt>
                <c:pt idx="1709">
                  <c:v>39778</c:v>
                </c:pt>
                <c:pt idx="1710">
                  <c:v>39779</c:v>
                </c:pt>
                <c:pt idx="1711">
                  <c:v>39780</c:v>
                </c:pt>
                <c:pt idx="1712">
                  <c:v>39783</c:v>
                </c:pt>
                <c:pt idx="1713">
                  <c:v>39784</c:v>
                </c:pt>
                <c:pt idx="1714">
                  <c:v>39785</c:v>
                </c:pt>
                <c:pt idx="1715">
                  <c:v>39786</c:v>
                </c:pt>
                <c:pt idx="1716">
                  <c:v>39787</c:v>
                </c:pt>
                <c:pt idx="1717">
                  <c:v>39790</c:v>
                </c:pt>
                <c:pt idx="1718">
                  <c:v>39791</c:v>
                </c:pt>
                <c:pt idx="1719">
                  <c:v>39792</c:v>
                </c:pt>
                <c:pt idx="1720">
                  <c:v>39793</c:v>
                </c:pt>
                <c:pt idx="1721">
                  <c:v>39794</c:v>
                </c:pt>
                <c:pt idx="1722">
                  <c:v>39797</c:v>
                </c:pt>
                <c:pt idx="1723">
                  <c:v>39798</c:v>
                </c:pt>
                <c:pt idx="1724">
                  <c:v>39799</c:v>
                </c:pt>
                <c:pt idx="1725">
                  <c:v>39800</c:v>
                </c:pt>
                <c:pt idx="1726">
                  <c:v>39801</c:v>
                </c:pt>
                <c:pt idx="1727">
                  <c:v>39804</c:v>
                </c:pt>
                <c:pt idx="1728">
                  <c:v>39805</c:v>
                </c:pt>
                <c:pt idx="1729">
                  <c:v>39806</c:v>
                </c:pt>
                <c:pt idx="1730">
                  <c:v>39807</c:v>
                </c:pt>
                <c:pt idx="1731">
                  <c:v>39808</c:v>
                </c:pt>
                <c:pt idx="1732">
                  <c:v>39811</c:v>
                </c:pt>
                <c:pt idx="1733">
                  <c:v>39812</c:v>
                </c:pt>
                <c:pt idx="1734">
                  <c:v>39813</c:v>
                </c:pt>
                <c:pt idx="1735">
                  <c:v>39814</c:v>
                </c:pt>
                <c:pt idx="1736">
                  <c:v>39815</c:v>
                </c:pt>
                <c:pt idx="1737">
                  <c:v>39818</c:v>
                </c:pt>
                <c:pt idx="1738">
                  <c:v>39819</c:v>
                </c:pt>
                <c:pt idx="1739">
                  <c:v>39820</c:v>
                </c:pt>
                <c:pt idx="1740">
                  <c:v>39821</c:v>
                </c:pt>
                <c:pt idx="1741">
                  <c:v>39822</c:v>
                </c:pt>
                <c:pt idx="1742">
                  <c:v>39825</c:v>
                </c:pt>
                <c:pt idx="1743">
                  <c:v>39826</c:v>
                </c:pt>
                <c:pt idx="1744">
                  <c:v>39827</c:v>
                </c:pt>
                <c:pt idx="1745">
                  <c:v>39828</c:v>
                </c:pt>
                <c:pt idx="1746">
                  <c:v>39829</c:v>
                </c:pt>
                <c:pt idx="1747">
                  <c:v>39832</c:v>
                </c:pt>
                <c:pt idx="1748">
                  <c:v>39833</c:v>
                </c:pt>
                <c:pt idx="1749">
                  <c:v>39834</c:v>
                </c:pt>
                <c:pt idx="1750">
                  <c:v>39835</c:v>
                </c:pt>
                <c:pt idx="1751">
                  <c:v>39836</c:v>
                </c:pt>
                <c:pt idx="1752">
                  <c:v>39839</c:v>
                </c:pt>
                <c:pt idx="1753">
                  <c:v>39840</c:v>
                </c:pt>
                <c:pt idx="1754">
                  <c:v>39841</c:v>
                </c:pt>
                <c:pt idx="1755">
                  <c:v>39842</c:v>
                </c:pt>
                <c:pt idx="1756">
                  <c:v>39843</c:v>
                </c:pt>
                <c:pt idx="1757">
                  <c:v>39846</c:v>
                </c:pt>
                <c:pt idx="1758">
                  <c:v>39847</c:v>
                </c:pt>
                <c:pt idx="1759">
                  <c:v>39848</c:v>
                </c:pt>
                <c:pt idx="1760">
                  <c:v>39849</c:v>
                </c:pt>
                <c:pt idx="1761">
                  <c:v>39850</c:v>
                </c:pt>
                <c:pt idx="1762">
                  <c:v>39853</c:v>
                </c:pt>
                <c:pt idx="1763">
                  <c:v>39854</c:v>
                </c:pt>
                <c:pt idx="1764">
                  <c:v>39855</c:v>
                </c:pt>
                <c:pt idx="1765">
                  <c:v>39856</c:v>
                </c:pt>
                <c:pt idx="1766">
                  <c:v>39857</c:v>
                </c:pt>
                <c:pt idx="1767">
                  <c:v>39860</c:v>
                </c:pt>
                <c:pt idx="1768">
                  <c:v>39861</c:v>
                </c:pt>
                <c:pt idx="1769">
                  <c:v>39862</c:v>
                </c:pt>
                <c:pt idx="1770">
                  <c:v>39863</c:v>
                </c:pt>
                <c:pt idx="1771">
                  <c:v>39864</c:v>
                </c:pt>
                <c:pt idx="1772">
                  <c:v>39867</c:v>
                </c:pt>
                <c:pt idx="1773">
                  <c:v>39868</c:v>
                </c:pt>
                <c:pt idx="1774">
                  <c:v>39869</c:v>
                </c:pt>
                <c:pt idx="1775">
                  <c:v>39870</c:v>
                </c:pt>
                <c:pt idx="1776">
                  <c:v>39871</c:v>
                </c:pt>
                <c:pt idx="1777">
                  <c:v>39874</c:v>
                </c:pt>
                <c:pt idx="1778">
                  <c:v>39875</c:v>
                </c:pt>
                <c:pt idx="1779">
                  <c:v>39876</c:v>
                </c:pt>
                <c:pt idx="1780">
                  <c:v>39877</c:v>
                </c:pt>
                <c:pt idx="1781">
                  <c:v>39878</c:v>
                </c:pt>
                <c:pt idx="1782">
                  <c:v>39881</c:v>
                </c:pt>
                <c:pt idx="1783">
                  <c:v>39882</c:v>
                </c:pt>
                <c:pt idx="1784">
                  <c:v>39883</c:v>
                </c:pt>
                <c:pt idx="1785">
                  <c:v>39884</c:v>
                </c:pt>
                <c:pt idx="1786">
                  <c:v>39885</c:v>
                </c:pt>
                <c:pt idx="1787">
                  <c:v>39888</c:v>
                </c:pt>
                <c:pt idx="1788">
                  <c:v>39889</c:v>
                </c:pt>
                <c:pt idx="1789">
                  <c:v>39890</c:v>
                </c:pt>
                <c:pt idx="1790">
                  <c:v>39891</c:v>
                </c:pt>
                <c:pt idx="1791">
                  <c:v>39892</c:v>
                </c:pt>
                <c:pt idx="1792">
                  <c:v>39895</c:v>
                </c:pt>
                <c:pt idx="1793">
                  <c:v>39896</c:v>
                </c:pt>
                <c:pt idx="1794">
                  <c:v>39897</c:v>
                </c:pt>
                <c:pt idx="1795">
                  <c:v>39898</c:v>
                </c:pt>
                <c:pt idx="1796">
                  <c:v>39899</c:v>
                </c:pt>
                <c:pt idx="1797">
                  <c:v>39902</c:v>
                </c:pt>
                <c:pt idx="1798">
                  <c:v>39903</c:v>
                </c:pt>
                <c:pt idx="1799">
                  <c:v>39904</c:v>
                </c:pt>
                <c:pt idx="1800">
                  <c:v>39905</c:v>
                </c:pt>
                <c:pt idx="1801">
                  <c:v>39906</c:v>
                </c:pt>
                <c:pt idx="1802">
                  <c:v>39909</c:v>
                </c:pt>
                <c:pt idx="1803">
                  <c:v>39910</c:v>
                </c:pt>
                <c:pt idx="1804">
                  <c:v>39911</c:v>
                </c:pt>
                <c:pt idx="1805">
                  <c:v>39912</c:v>
                </c:pt>
                <c:pt idx="1806">
                  <c:v>39913</c:v>
                </c:pt>
                <c:pt idx="1807">
                  <c:v>39916</c:v>
                </c:pt>
                <c:pt idx="1808">
                  <c:v>39917</c:v>
                </c:pt>
                <c:pt idx="1809">
                  <c:v>39918</c:v>
                </c:pt>
                <c:pt idx="1810">
                  <c:v>39919</c:v>
                </c:pt>
                <c:pt idx="1811">
                  <c:v>39920</c:v>
                </c:pt>
                <c:pt idx="1812">
                  <c:v>39923</c:v>
                </c:pt>
                <c:pt idx="1813">
                  <c:v>39924</c:v>
                </c:pt>
                <c:pt idx="1814">
                  <c:v>39925</c:v>
                </c:pt>
                <c:pt idx="1815">
                  <c:v>39926</c:v>
                </c:pt>
                <c:pt idx="1816">
                  <c:v>39927</c:v>
                </c:pt>
                <c:pt idx="1817">
                  <c:v>39930</c:v>
                </c:pt>
                <c:pt idx="1818">
                  <c:v>39931</c:v>
                </c:pt>
                <c:pt idx="1819">
                  <c:v>39932</c:v>
                </c:pt>
                <c:pt idx="1820">
                  <c:v>39933</c:v>
                </c:pt>
                <c:pt idx="1821">
                  <c:v>39934</c:v>
                </c:pt>
                <c:pt idx="1822">
                  <c:v>39937</c:v>
                </c:pt>
                <c:pt idx="1823">
                  <c:v>39938</c:v>
                </c:pt>
                <c:pt idx="1824">
                  <c:v>39939</c:v>
                </c:pt>
                <c:pt idx="1825">
                  <c:v>39940</c:v>
                </c:pt>
                <c:pt idx="1826">
                  <c:v>39941</c:v>
                </c:pt>
                <c:pt idx="1827">
                  <c:v>39944</c:v>
                </c:pt>
                <c:pt idx="1828">
                  <c:v>39945</c:v>
                </c:pt>
                <c:pt idx="1829">
                  <c:v>39946</c:v>
                </c:pt>
                <c:pt idx="1830">
                  <c:v>39947</c:v>
                </c:pt>
                <c:pt idx="1831">
                  <c:v>39948</c:v>
                </c:pt>
                <c:pt idx="1832">
                  <c:v>39951</c:v>
                </c:pt>
                <c:pt idx="1833">
                  <c:v>39952</c:v>
                </c:pt>
                <c:pt idx="1834">
                  <c:v>39953</c:v>
                </c:pt>
                <c:pt idx="1835">
                  <c:v>39954</c:v>
                </c:pt>
                <c:pt idx="1836">
                  <c:v>39955</c:v>
                </c:pt>
                <c:pt idx="1837">
                  <c:v>39958</c:v>
                </c:pt>
                <c:pt idx="1838">
                  <c:v>39959</c:v>
                </c:pt>
                <c:pt idx="1839">
                  <c:v>39960</c:v>
                </c:pt>
                <c:pt idx="1840">
                  <c:v>39961</c:v>
                </c:pt>
                <c:pt idx="1841">
                  <c:v>39962</c:v>
                </c:pt>
                <c:pt idx="1842">
                  <c:v>39965</c:v>
                </c:pt>
                <c:pt idx="1843">
                  <c:v>39966</c:v>
                </c:pt>
                <c:pt idx="1844">
                  <c:v>39967</c:v>
                </c:pt>
                <c:pt idx="1845">
                  <c:v>39968</c:v>
                </c:pt>
                <c:pt idx="1846">
                  <c:v>39969</c:v>
                </c:pt>
                <c:pt idx="1847">
                  <c:v>39972</c:v>
                </c:pt>
                <c:pt idx="1848">
                  <c:v>39973</c:v>
                </c:pt>
                <c:pt idx="1849">
                  <c:v>39974</c:v>
                </c:pt>
                <c:pt idx="1850">
                  <c:v>39975</c:v>
                </c:pt>
                <c:pt idx="1851">
                  <c:v>39976</c:v>
                </c:pt>
                <c:pt idx="1852">
                  <c:v>39979</c:v>
                </c:pt>
                <c:pt idx="1853">
                  <c:v>39980</c:v>
                </c:pt>
                <c:pt idx="1854">
                  <c:v>39981</c:v>
                </c:pt>
                <c:pt idx="1855">
                  <c:v>39982</c:v>
                </c:pt>
                <c:pt idx="1856">
                  <c:v>39983</c:v>
                </c:pt>
                <c:pt idx="1857">
                  <c:v>39986</c:v>
                </c:pt>
                <c:pt idx="1858">
                  <c:v>39987</c:v>
                </c:pt>
                <c:pt idx="1859">
                  <c:v>39988</c:v>
                </c:pt>
                <c:pt idx="1860">
                  <c:v>39989</c:v>
                </c:pt>
                <c:pt idx="1861">
                  <c:v>39990</c:v>
                </c:pt>
                <c:pt idx="1862">
                  <c:v>39993</c:v>
                </c:pt>
                <c:pt idx="1863">
                  <c:v>39994</c:v>
                </c:pt>
                <c:pt idx="1864">
                  <c:v>39995</c:v>
                </c:pt>
                <c:pt idx="1865">
                  <c:v>39996</c:v>
                </c:pt>
                <c:pt idx="1866">
                  <c:v>39997</c:v>
                </c:pt>
                <c:pt idx="1867">
                  <c:v>40000</c:v>
                </c:pt>
                <c:pt idx="1868">
                  <c:v>40001</c:v>
                </c:pt>
                <c:pt idx="1869">
                  <c:v>40002</c:v>
                </c:pt>
                <c:pt idx="1870">
                  <c:v>40003</c:v>
                </c:pt>
                <c:pt idx="1871">
                  <c:v>40004</c:v>
                </c:pt>
                <c:pt idx="1872">
                  <c:v>40007</c:v>
                </c:pt>
                <c:pt idx="1873">
                  <c:v>40008</c:v>
                </c:pt>
                <c:pt idx="1874">
                  <c:v>40009</c:v>
                </c:pt>
                <c:pt idx="1875">
                  <c:v>40010</c:v>
                </c:pt>
                <c:pt idx="1876">
                  <c:v>40011</c:v>
                </c:pt>
                <c:pt idx="1877">
                  <c:v>40014</c:v>
                </c:pt>
                <c:pt idx="1878">
                  <c:v>40015</c:v>
                </c:pt>
                <c:pt idx="1879">
                  <c:v>40016</c:v>
                </c:pt>
                <c:pt idx="1880">
                  <c:v>40017</c:v>
                </c:pt>
                <c:pt idx="1881">
                  <c:v>40018</c:v>
                </c:pt>
                <c:pt idx="1882">
                  <c:v>40021</c:v>
                </c:pt>
                <c:pt idx="1883">
                  <c:v>40022</c:v>
                </c:pt>
                <c:pt idx="1884">
                  <c:v>40023</c:v>
                </c:pt>
                <c:pt idx="1885">
                  <c:v>40024</c:v>
                </c:pt>
                <c:pt idx="1886">
                  <c:v>40025</c:v>
                </c:pt>
                <c:pt idx="1887">
                  <c:v>40028</c:v>
                </c:pt>
                <c:pt idx="1888">
                  <c:v>40029</c:v>
                </c:pt>
                <c:pt idx="1889">
                  <c:v>40030</c:v>
                </c:pt>
                <c:pt idx="1890">
                  <c:v>40031</c:v>
                </c:pt>
                <c:pt idx="1891">
                  <c:v>40032</c:v>
                </c:pt>
                <c:pt idx="1892">
                  <c:v>40035</c:v>
                </c:pt>
                <c:pt idx="1893">
                  <c:v>40036</c:v>
                </c:pt>
                <c:pt idx="1894">
                  <c:v>40037</c:v>
                </c:pt>
                <c:pt idx="1895">
                  <c:v>40038</c:v>
                </c:pt>
                <c:pt idx="1896">
                  <c:v>40039</c:v>
                </c:pt>
                <c:pt idx="1897">
                  <c:v>40042</c:v>
                </c:pt>
                <c:pt idx="1898">
                  <c:v>40043</c:v>
                </c:pt>
                <c:pt idx="1899">
                  <c:v>40044</c:v>
                </c:pt>
                <c:pt idx="1900">
                  <c:v>40045</c:v>
                </c:pt>
                <c:pt idx="1901">
                  <c:v>40046</c:v>
                </c:pt>
                <c:pt idx="1902">
                  <c:v>40049</c:v>
                </c:pt>
                <c:pt idx="1903">
                  <c:v>40050</c:v>
                </c:pt>
                <c:pt idx="1904">
                  <c:v>40051</c:v>
                </c:pt>
                <c:pt idx="1905">
                  <c:v>40052</c:v>
                </c:pt>
                <c:pt idx="1906">
                  <c:v>40053</c:v>
                </c:pt>
                <c:pt idx="1907">
                  <c:v>40056</c:v>
                </c:pt>
                <c:pt idx="1908">
                  <c:v>40057</c:v>
                </c:pt>
                <c:pt idx="1909">
                  <c:v>40058</c:v>
                </c:pt>
                <c:pt idx="1910">
                  <c:v>40059</c:v>
                </c:pt>
                <c:pt idx="1911">
                  <c:v>40060</c:v>
                </c:pt>
                <c:pt idx="1912">
                  <c:v>40063</c:v>
                </c:pt>
                <c:pt idx="1913">
                  <c:v>40064</c:v>
                </c:pt>
                <c:pt idx="1914">
                  <c:v>40065</c:v>
                </c:pt>
                <c:pt idx="1915">
                  <c:v>40066</c:v>
                </c:pt>
                <c:pt idx="1916">
                  <c:v>40067</c:v>
                </c:pt>
                <c:pt idx="1917">
                  <c:v>40070</c:v>
                </c:pt>
                <c:pt idx="1918">
                  <c:v>40071</c:v>
                </c:pt>
                <c:pt idx="1919">
                  <c:v>40072</c:v>
                </c:pt>
                <c:pt idx="1920">
                  <c:v>40073</c:v>
                </c:pt>
                <c:pt idx="1921">
                  <c:v>40074</c:v>
                </c:pt>
                <c:pt idx="1922">
                  <c:v>40077</c:v>
                </c:pt>
                <c:pt idx="1923">
                  <c:v>40078</c:v>
                </c:pt>
                <c:pt idx="1924">
                  <c:v>40079</c:v>
                </c:pt>
                <c:pt idx="1925">
                  <c:v>40080</c:v>
                </c:pt>
                <c:pt idx="1926">
                  <c:v>40081</c:v>
                </c:pt>
                <c:pt idx="1927">
                  <c:v>40084</c:v>
                </c:pt>
                <c:pt idx="1928">
                  <c:v>40085</c:v>
                </c:pt>
                <c:pt idx="1929">
                  <c:v>40086</c:v>
                </c:pt>
                <c:pt idx="1930">
                  <c:v>40087</c:v>
                </c:pt>
                <c:pt idx="1931">
                  <c:v>40088</c:v>
                </c:pt>
                <c:pt idx="1932">
                  <c:v>40091</c:v>
                </c:pt>
                <c:pt idx="1933">
                  <c:v>40092</c:v>
                </c:pt>
                <c:pt idx="1934">
                  <c:v>40093</c:v>
                </c:pt>
                <c:pt idx="1935">
                  <c:v>40094</c:v>
                </c:pt>
                <c:pt idx="1936">
                  <c:v>40095</c:v>
                </c:pt>
                <c:pt idx="1937">
                  <c:v>40098</c:v>
                </c:pt>
                <c:pt idx="1938">
                  <c:v>40099</c:v>
                </c:pt>
                <c:pt idx="1939">
                  <c:v>40100</c:v>
                </c:pt>
                <c:pt idx="1940">
                  <c:v>40101</c:v>
                </c:pt>
                <c:pt idx="1941">
                  <c:v>40102</c:v>
                </c:pt>
                <c:pt idx="1942">
                  <c:v>40105</c:v>
                </c:pt>
                <c:pt idx="1943">
                  <c:v>40106</c:v>
                </c:pt>
                <c:pt idx="1944">
                  <c:v>40107</c:v>
                </c:pt>
                <c:pt idx="1945">
                  <c:v>40108</c:v>
                </c:pt>
                <c:pt idx="1946">
                  <c:v>40109</c:v>
                </c:pt>
                <c:pt idx="1947">
                  <c:v>40112</c:v>
                </c:pt>
                <c:pt idx="1948">
                  <c:v>40113</c:v>
                </c:pt>
                <c:pt idx="1949">
                  <c:v>40114</c:v>
                </c:pt>
                <c:pt idx="1950">
                  <c:v>40115</c:v>
                </c:pt>
                <c:pt idx="1951">
                  <c:v>40116</c:v>
                </c:pt>
                <c:pt idx="1952">
                  <c:v>40119</c:v>
                </c:pt>
                <c:pt idx="1953">
                  <c:v>40120</c:v>
                </c:pt>
                <c:pt idx="1954">
                  <c:v>40121</c:v>
                </c:pt>
                <c:pt idx="1955">
                  <c:v>40122</c:v>
                </c:pt>
                <c:pt idx="1956">
                  <c:v>40123</c:v>
                </c:pt>
                <c:pt idx="1957">
                  <c:v>40126</c:v>
                </c:pt>
                <c:pt idx="1958">
                  <c:v>40127</c:v>
                </c:pt>
                <c:pt idx="1959">
                  <c:v>40128</c:v>
                </c:pt>
                <c:pt idx="1960">
                  <c:v>40129</c:v>
                </c:pt>
                <c:pt idx="1961">
                  <c:v>40130</c:v>
                </c:pt>
                <c:pt idx="1962">
                  <c:v>40133</c:v>
                </c:pt>
                <c:pt idx="1963">
                  <c:v>40134</c:v>
                </c:pt>
                <c:pt idx="1964">
                  <c:v>40135</c:v>
                </c:pt>
                <c:pt idx="1965">
                  <c:v>40136</c:v>
                </c:pt>
                <c:pt idx="1966">
                  <c:v>40137</c:v>
                </c:pt>
                <c:pt idx="1967">
                  <c:v>40140</c:v>
                </c:pt>
                <c:pt idx="1968">
                  <c:v>40141</c:v>
                </c:pt>
                <c:pt idx="1969">
                  <c:v>40142</c:v>
                </c:pt>
                <c:pt idx="1970">
                  <c:v>40143</c:v>
                </c:pt>
                <c:pt idx="1971">
                  <c:v>40144</c:v>
                </c:pt>
                <c:pt idx="1972">
                  <c:v>40147</c:v>
                </c:pt>
                <c:pt idx="1973">
                  <c:v>40148</c:v>
                </c:pt>
                <c:pt idx="1974">
                  <c:v>40149</c:v>
                </c:pt>
                <c:pt idx="1975">
                  <c:v>40150</c:v>
                </c:pt>
                <c:pt idx="1976">
                  <c:v>40151</c:v>
                </c:pt>
                <c:pt idx="1977">
                  <c:v>40154</c:v>
                </c:pt>
                <c:pt idx="1978">
                  <c:v>40155</c:v>
                </c:pt>
                <c:pt idx="1979">
                  <c:v>40156</c:v>
                </c:pt>
                <c:pt idx="1980">
                  <c:v>40157</c:v>
                </c:pt>
                <c:pt idx="1981">
                  <c:v>40158</c:v>
                </c:pt>
                <c:pt idx="1982">
                  <c:v>40161</c:v>
                </c:pt>
                <c:pt idx="1983">
                  <c:v>40162</c:v>
                </c:pt>
                <c:pt idx="1984">
                  <c:v>40163</c:v>
                </c:pt>
                <c:pt idx="1985">
                  <c:v>40164</c:v>
                </c:pt>
                <c:pt idx="1986">
                  <c:v>40165</c:v>
                </c:pt>
                <c:pt idx="1987">
                  <c:v>40168</c:v>
                </c:pt>
                <c:pt idx="1988">
                  <c:v>40169</c:v>
                </c:pt>
                <c:pt idx="1989">
                  <c:v>40170</c:v>
                </c:pt>
                <c:pt idx="1990">
                  <c:v>40171</c:v>
                </c:pt>
                <c:pt idx="1991">
                  <c:v>40172</c:v>
                </c:pt>
                <c:pt idx="1992">
                  <c:v>40175</c:v>
                </c:pt>
                <c:pt idx="1993">
                  <c:v>40176</c:v>
                </c:pt>
                <c:pt idx="1994">
                  <c:v>40177</c:v>
                </c:pt>
                <c:pt idx="1995">
                  <c:v>40178</c:v>
                </c:pt>
                <c:pt idx="1996">
                  <c:v>40179</c:v>
                </c:pt>
                <c:pt idx="1997">
                  <c:v>40182</c:v>
                </c:pt>
                <c:pt idx="1998">
                  <c:v>40183</c:v>
                </c:pt>
                <c:pt idx="1999">
                  <c:v>40184</c:v>
                </c:pt>
                <c:pt idx="2000">
                  <c:v>40185</c:v>
                </c:pt>
                <c:pt idx="2001">
                  <c:v>40186</c:v>
                </c:pt>
                <c:pt idx="2002">
                  <c:v>40189</c:v>
                </c:pt>
                <c:pt idx="2003">
                  <c:v>40190</c:v>
                </c:pt>
                <c:pt idx="2004">
                  <c:v>40191</c:v>
                </c:pt>
                <c:pt idx="2005">
                  <c:v>40192</c:v>
                </c:pt>
                <c:pt idx="2006">
                  <c:v>40193</c:v>
                </c:pt>
                <c:pt idx="2007">
                  <c:v>40196</c:v>
                </c:pt>
                <c:pt idx="2008">
                  <c:v>40197</c:v>
                </c:pt>
                <c:pt idx="2009">
                  <c:v>40198</c:v>
                </c:pt>
                <c:pt idx="2010">
                  <c:v>40199</c:v>
                </c:pt>
                <c:pt idx="2011">
                  <c:v>40200</c:v>
                </c:pt>
                <c:pt idx="2012">
                  <c:v>40203</c:v>
                </c:pt>
                <c:pt idx="2013">
                  <c:v>40204</c:v>
                </c:pt>
                <c:pt idx="2014">
                  <c:v>40205</c:v>
                </c:pt>
                <c:pt idx="2015">
                  <c:v>40206</c:v>
                </c:pt>
                <c:pt idx="2016">
                  <c:v>40207</c:v>
                </c:pt>
                <c:pt idx="2017">
                  <c:v>40210</c:v>
                </c:pt>
                <c:pt idx="2018">
                  <c:v>40211</c:v>
                </c:pt>
                <c:pt idx="2019">
                  <c:v>40212</c:v>
                </c:pt>
                <c:pt idx="2020">
                  <c:v>40213</c:v>
                </c:pt>
                <c:pt idx="2021">
                  <c:v>40214</c:v>
                </c:pt>
                <c:pt idx="2022">
                  <c:v>40217</c:v>
                </c:pt>
                <c:pt idx="2023">
                  <c:v>40218</c:v>
                </c:pt>
                <c:pt idx="2024">
                  <c:v>40219</c:v>
                </c:pt>
                <c:pt idx="2025">
                  <c:v>40220</c:v>
                </c:pt>
                <c:pt idx="2026">
                  <c:v>40221</c:v>
                </c:pt>
                <c:pt idx="2027">
                  <c:v>40224</c:v>
                </c:pt>
                <c:pt idx="2028">
                  <c:v>40225</c:v>
                </c:pt>
                <c:pt idx="2029">
                  <c:v>40226</c:v>
                </c:pt>
                <c:pt idx="2030">
                  <c:v>40227</c:v>
                </c:pt>
                <c:pt idx="2031">
                  <c:v>40228</c:v>
                </c:pt>
                <c:pt idx="2032">
                  <c:v>40231</c:v>
                </c:pt>
                <c:pt idx="2033">
                  <c:v>40232</c:v>
                </c:pt>
                <c:pt idx="2034">
                  <c:v>40233</c:v>
                </c:pt>
                <c:pt idx="2035">
                  <c:v>40234</c:v>
                </c:pt>
                <c:pt idx="2036">
                  <c:v>40235</c:v>
                </c:pt>
                <c:pt idx="2037">
                  <c:v>40238</c:v>
                </c:pt>
                <c:pt idx="2038">
                  <c:v>40239</c:v>
                </c:pt>
                <c:pt idx="2039">
                  <c:v>40240</c:v>
                </c:pt>
                <c:pt idx="2040">
                  <c:v>40241</c:v>
                </c:pt>
                <c:pt idx="2041">
                  <c:v>40242</c:v>
                </c:pt>
                <c:pt idx="2042">
                  <c:v>40245</c:v>
                </c:pt>
                <c:pt idx="2043">
                  <c:v>40246</c:v>
                </c:pt>
                <c:pt idx="2044">
                  <c:v>40247</c:v>
                </c:pt>
                <c:pt idx="2045">
                  <c:v>40248</c:v>
                </c:pt>
                <c:pt idx="2046">
                  <c:v>40249</c:v>
                </c:pt>
                <c:pt idx="2047">
                  <c:v>40252</c:v>
                </c:pt>
                <c:pt idx="2048">
                  <c:v>40253</c:v>
                </c:pt>
                <c:pt idx="2049">
                  <c:v>40254</c:v>
                </c:pt>
                <c:pt idx="2050">
                  <c:v>40255</c:v>
                </c:pt>
                <c:pt idx="2051">
                  <c:v>40256</c:v>
                </c:pt>
                <c:pt idx="2052">
                  <c:v>40259</c:v>
                </c:pt>
                <c:pt idx="2053">
                  <c:v>40260</c:v>
                </c:pt>
                <c:pt idx="2054">
                  <c:v>40261</c:v>
                </c:pt>
                <c:pt idx="2055">
                  <c:v>40262</c:v>
                </c:pt>
                <c:pt idx="2056">
                  <c:v>40263</c:v>
                </c:pt>
                <c:pt idx="2057">
                  <c:v>40266</c:v>
                </c:pt>
                <c:pt idx="2058">
                  <c:v>40267</c:v>
                </c:pt>
                <c:pt idx="2059">
                  <c:v>40268</c:v>
                </c:pt>
                <c:pt idx="2060">
                  <c:v>40269</c:v>
                </c:pt>
                <c:pt idx="2061">
                  <c:v>40270</c:v>
                </c:pt>
                <c:pt idx="2062">
                  <c:v>40273</c:v>
                </c:pt>
                <c:pt idx="2063">
                  <c:v>40274</c:v>
                </c:pt>
                <c:pt idx="2064">
                  <c:v>40275</c:v>
                </c:pt>
                <c:pt idx="2065">
                  <c:v>40276</c:v>
                </c:pt>
                <c:pt idx="2066">
                  <c:v>40277</c:v>
                </c:pt>
                <c:pt idx="2067">
                  <c:v>40280</c:v>
                </c:pt>
                <c:pt idx="2068">
                  <c:v>40281</c:v>
                </c:pt>
                <c:pt idx="2069">
                  <c:v>40282</c:v>
                </c:pt>
                <c:pt idx="2070">
                  <c:v>40283</c:v>
                </c:pt>
                <c:pt idx="2071">
                  <c:v>40284</c:v>
                </c:pt>
                <c:pt idx="2072">
                  <c:v>40287</c:v>
                </c:pt>
                <c:pt idx="2073">
                  <c:v>40288</c:v>
                </c:pt>
                <c:pt idx="2074">
                  <c:v>40289</c:v>
                </c:pt>
                <c:pt idx="2075">
                  <c:v>40290</c:v>
                </c:pt>
                <c:pt idx="2076">
                  <c:v>40291</c:v>
                </c:pt>
                <c:pt idx="2077">
                  <c:v>40294</c:v>
                </c:pt>
                <c:pt idx="2078">
                  <c:v>40295</c:v>
                </c:pt>
                <c:pt idx="2079">
                  <c:v>40296</c:v>
                </c:pt>
                <c:pt idx="2080">
                  <c:v>40297</c:v>
                </c:pt>
                <c:pt idx="2081">
                  <c:v>40298</c:v>
                </c:pt>
                <c:pt idx="2082">
                  <c:v>40301</c:v>
                </c:pt>
                <c:pt idx="2083">
                  <c:v>40302</c:v>
                </c:pt>
                <c:pt idx="2084">
                  <c:v>40303</c:v>
                </c:pt>
                <c:pt idx="2085">
                  <c:v>40304</c:v>
                </c:pt>
                <c:pt idx="2086">
                  <c:v>40305</c:v>
                </c:pt>
                <c:pt idx="2087">
                  <c:v>40308</c:v>
                </c:pt>
                <c:pt idx="2088">
                  <c:v>40309</c:v>
                </c:pt>
                <c:pt idx="2089">
                  <c:v>40310</c:v>
                </c:pt>
                <c:pt idx="2090">
                  <c:v>40311</c:v>
                </c:pt>
                <c:pt idx="2091">
                  <c:v>40312</c:v>
                </c:pt>
                <c:pt idx="2092">
                  <c:v>40315</c:v>
                </c:pt>
                <c:pt idx="2093">
                  <c:v>40316</c:v>
                </c:pt>
                <c:pt idx="2094">
                  <c:v>40317</c:v>
                </c:pt>
                <c:pt idx="2095">
                  <c:v>40318</c:v>
                </c:pt>
                <c:pt idx="2096">
                  <c:v>40319</c:v>
                </c:pt>
                <c:pt idx="2097">
                  <c:v>40322</c:v>
                </c:pt>
                <c:pt idx="2098">
                  <c:v>40323</c:v>
                </c:pt>
                <c:pt idx="2099">
                  <c:v>40324</c:v>
                </c:pt>
                <c:pt idx="2100">
                  <c:v>40325</c:v>
                </c:pt>
                <c:pt idx="2101">
                  <c:v>40326</c:v>
                </c:pt>
                <c:pt idx="2102">
                  <c:v>40329</c:v>
                </c:pt>
                <c:pt idx="2103">
                  <c:v>40330</c:v>
                </c:pt>
                <c:pt idx="2104">
                  <c:v>40331</c:v>
                </c:pt>
                <c:pt idx="2105">
                  <c:v>40332</c:v>
                </c:pt>
                <c:pt idx="2106">
                  <c:v>40333</c:v>
                </c:pt>
                <c:pt idx="2107">
                  <c:v>40336</c:v>
                </c:pt>
                <c:pt idx="2108">
                  <c:v>40337</c:v>
                </c:pt>
                <c:pt idx="2109">
                  <c:v>40338</c:v>
                </c:pt>
                <c:pt idx="2110">
                  <c:v>40339</c:v>
                </c:pt>
                <c:pt idx="2111">
                  <c:v>40340</c:v>
                </c:pt>
                <c:pt idx="2112">
                  <c:v>40343</c:v>
                </c:pt>
                <c:pt idx="2113">
                  <c:v>40344</c:v>
                </c:pt>
                <c:pt idx="2114">
                  <c:v>40345</c:v>
                </c:pt>
                <c:pt idx="2115">
                  <c:v>40346</c:v>
                </c:pt>
                <c:pt idx="2116">
                  <c:v>40347</c:v>
                </c:pt>
                <c:pt idx="2117">
                  <c:v>40350</c:v>
                </c:pt>
                <c:pt idx="2118">
                  <c:v>40351</c:v>
                </c:pt>
                <c:pt idx="2119">
                  <c:v>40352</c:v>
                </c:pt>
                <c:pt idx="2120">
                  <c:v>40353</c:v>
                </c:pt>
                <c:pt idx="2121">
                  <c:v>40354</c:v>
                </c:pt>
                <c:pt idx="2122">
                  <c:v>40357</c:v>
                </c:pt>
                <c:pt idx="2123">
                  <c:v>40358</c:v>
                </c:pt>
                <c:pt idx="2124">
                  <c:v>40359</c:v>
                </c:pt>
                <c:pt idx="2125">
                  <c:v>40360</c:v>
                </c:pt>
                <c:pt idx="2126">
                  <c:v>40361</c:v>
                </c:pt>
                <c:pt idx="2127">
                  <c:v>40364</c:v>
                </c:pt>
                <c:pt idx="2128">
                  <c:v>40365</c:v>
                </c:pt>
                <c:pt idx="2129">
                  <c:v>40366</c:v>
                </c:pt>
                <c:pt idx="2130">
                  <c:v>40367</c:v>
                </c:pt>
                <c:pt idx="2131">
                  <c:v>40368</c:v>
                </c:pt>
                <c:pt idx="2132">
                  <c:v>40371</c:v>
                </c:pt>
                <c:pt idx="2133">
                  <c:v>40372</c:v>
                </c:pt>
                <c:pt idx="2134">
                  <c:v>40373</c:v>
                </c:pt>
                <c:pt idx="2135">
                  <c:v>40374</c:v>
                </c:pt>
                <c:pt idx="2136">
                  <c:v>40375</c:v>
                </c:pt>
                <c:pt idx="2137">
                  <c:v>40378</c:v>
                </c:pt>
                <c:pt idx="2138">
                  <c:v>40379</c:v>
                </c:pt>
                <c:pt idx="2139">
                  <c:v>40380</c:v>
                </c:pt>
                <c:pt idx="2140">
                  <c:v>40381</c:v>
                </c:pt>
                <c:pt idx="2141">
                  <c:v>40382</c:v>
                </c:pt>
                <c:pt idx="2142">
                  <c:v>40385</c:v>
                </c:pt>
                <c:pt idx="2143">
                  <c:v>40386</c:v>
                </c:pt>
                <c:pt idx="2144">
                  <c:v>40387</c:v>
                </c:pt>
                <c:pt idx="2145">
                  <c:v>40388</c:v>
                </c:pt>
                <c:pt idx="2146">
                  <c:v>40389</c:v>
                </c:pt>
                <c:pt idx="2147">
                  <c:v>40392</c:v>
                </c:pt>
                <c:pt idx="2148">
                  <c:v>40393</c:v>
                </c:pt>
                <c:pt idx="2149">
                  <c:v>40394</c:v>
                </c:pt>
                <c:pt idx="2150">
                  <c:v>40395</c:v>
                </c:pt>
                <c:pt idx="2151">
                  <c:v>40396</c:v>
                </c:pt>
                <c:pt idx="2152">
                  <c:v>40399</c:v>
                </c:pt>
                <c:pt idx="2153">
                  <c:v>40400</c:v>
                </c:pt>
                <c:pt idx="2154">
                  <c:v>40401</c:v>
                </c:pt>
                <c:pt idx="2155">
                  <c:v>40402</c:v>
                </c:pt>
                <c:pt idx="2156">
                  <c:v>40403</c:v>
                </c:pt>
                <c:pt idx="2157">
                  <c:v>40406</c:v>
                </c:pt>
                <c:pt idx="2158">
                  <c:v>40407</c:v>
                </c:pt>
                <c:pt idx="2159">
                  <c:v>40408</c:v>
                </c:pt>
                <c:pt idx="2160">
                  <c:v>40409</c:v>
                </c:pt>
                <c:pt idx="2161">
                  <c:v>40410</c:v>
                </c:pt>
                <c:pt idx="2162">
                  <c:v>40413</c:v>
                </c:pt>
                <c:pt idx="2163">
                  <c:v>40414</c:v>
                </c:pt>
                <c:pt idx="2164">
                  <c:v>40415</c:v>
                </c:pt>
                <c:pt idx="2165">
                  <c:v>40416</c:v>
                </c:pt>
                <c:pt idx="2166">
                  <c:v>40417</c:v>
                </c:pt>
                <c:pt idx="2167">
                  <c:v>40420</c:v>
                </c:pt>
                <c:pt idx="2168">
                  <c:v>40421</c:v>
                </c:pt>
                <c:pt idx="2169">
                  <c:v>40422</c:v>
                </c:pt>
                <c:pt idx="2170">
                  <c:v>40423</c:v>
                </c:pt>
                <c:pt idx="2171">
                  <c:v>40424</c:v>
                </c:pt>
                <c:pt idx="2172">
                  <c:v>40427</c:v>
                </c:pt>
                <c:pt idx="2173">
                  <c:v>40428</c:v>
                </c:pt>
                <c:pt idx="2174">
                  <c:v>40429</c:v>
                </c:pt>
                <c:pt idx="2175">
                  <c:v>40430</c:v>
                </c:pt>
                <c:pt idx="2176">
                  <c:v>40431</c:v>
                </c:pt>
                <c:pt idx="2177">
                  <c:v>40434</c:v>
                </c:pt>
                <c:pt idx="2178">
                  <c:v>40435</c:v>
                </c:pt>
                <c:pt idx="2179">
                  <c:v>40436</c:v>
                </c:pt>
                <c:pt idx="2180">
                  <c:v>40437</c:v>
                </c:pt>
                <c:pt idx="2181">
                  <c:v>40438</c:v>
                </c:pt>
                <c:pt idx="2182">
                  <c:v>40441</c:v>
                </c:pt>
                <c:pt idx="2183">
                  <c:v>40442</c:v>
                </c:pt>
                <c:pt idx="2184">
                  <c:v>40443</c:v>
                </c:pt>
                <c:pt idx="2185">
                  <c:v>40444</c:v>
                </c:pt>
                <c:pt idx="2186">
                  <c:v>40445</c:v>
                </c:pt>
                <c:pt idx="2187">
                  <c:v>40448</c:v>
                </c:pt>
                <c:pt idx="2188">
                  <c:v>40449</c:v>
                </c:pt>
                <c:pt idx="2189">
                  <c:v>40450</c:v>
                </c:pt>
                <c:pt idx="2190">
                  <c:v>40451</c:v>
                </c:pt>
                <c:pt idx="2191">
                  <c:v>40452</c:v>
                </c:pt>
                <c:pt idx="2192">
                  <c:v>40455</c:v>
                </c:pt>
                <c:pt idx="2193">
                  <c:v>40456</c:v>
                </c:pt>
                <c:pt idx="2194">
                  <c:v>40457</c:v>
                </c:pt>
                <c:pt idx="2195">
                  <c:v>40458</c:v>
                </c:pt>
                <c:pt idx="2196">
                  <c:v>40459</c:v>
                </c:pt>
                <c:pt idx="2197">
                  <c:v>40462</c:v>
                </c:pt>
                <c:pt idx="2198">
                  <c:v>40463</c:v>
                </c:pt>
                <c:pt idx="2199">
                  <c:v>40464</c:v>
                </c:pt>
                <c:pt idx="2200">
                  <c:v>40465</c:v>
                </c:pt>
                <c:pt idx="2201">
                  <c:v>40466</c:v>
                </c:pt>
                <c:pt idx="2202">
                  <c:v>40469</c:v>
                </c:pt>
                <c:pt idx="2203">
                  <c:v>40470</c:v>
                </c:pt>
                <c:pt idx="2204">
                  <c:v>40471</c:v>
                </c:pt>
                <c:pt idx="2205">
                  <c:v>40472</c:v>
                </c:pt>
                <c:pt idx="2206">
                  <c:v>40473</c:v>
                </c:pt>
                <c:pt idx="2207">
                  <c:v>40476</c:v>
                </c:pt>
                <c:pt idx="2208">
                  <c:v>40477</c:v>
                </c:pt>
                <c:pt idx="2209">
                  <c:v>40478</c:v>
                </c:pt>
                <c:pt idx="2210">
                  <c:v>40479</c:v>
                </c:pt>
                <c:pt idx="2211">
                  <c:v>40480</c:v>
                </c:pt>
                <c:pt idx="2212">
                  <c:v>40483</c:v>
                </c:pt>
                <c:pt idx="2213">
                  <c:v>40484</c:v>
                </c:pt>
                <c:pt idx="2214">
                  <c:v>40485</c:v>
                </c:pt>
                <c:pt idx="2215">
                  <c:v>40486</c:v>
                </c:pt>
                <c:pt idx="2216">
                  <c:v>40487</c:v>
                </c:pt>
                <c:pt idx="2217">
                  <c:v>40490</c:v>
                </c:pt>
                <c:pt idx="2218">
                  <c:v>40491</c:v>
                </c:pt>
                <c:pt idx="2219">
                  <c:v>40492</c:v>
                </c:pt>
                <c:pt idx="2220">
                  <c:v>40493</c:v>
                </c:pt>
                <c:pt idx="2221">
                  <c:v>40494</c:v>
                </c:pt>
                <c:pt idx="2222">
                  <c:v>40497</c:v>
                </c:pt>
                <c:pt idx="2223">
                  <c:v>40498</c:v>
                </c:pt>
                <c:pt idx="2224">
                  <c:v>40499</c:v>
                </c:pt>
                <c:pt idx="2225">
                  <c:v>40500</c:v>
                </c:pt>
                <c:pt idx="2226">
                  <c:v>40501</c:v>
                </c:pt>
                <c:pt idx="2227">
                  <c:v>40504</c:v>
                </c:pt>
                <c:pt idx="2228">
                  <c:v>40505</c:v>
                </c:pt>
                <c:pt idx="2229">
                  <c:v>40506</c:v>
                </c:pt>
                <c:pt idx="2230">
                  <c:v>40507</c:v>
                </c:pt>
                <c:pt idx="2231">
                  <c:v>40508</c:v>
                </c:pt>
                <c:pt idx="2232">
                  <c:v>40511</c:v>
                </c:pt>
                <c:pt idx="2233">
                  <c:v>40512</c:v>
                </c:pt>
                <c:pt idx="2234">
                  <c:v>40513</c:v>
                </c:pt>
                <c:pt idx="2235">
                  <c:v>40514</c:v>
                </c:pt>
                <c:pt idx="2236">
                  <c:v>40515</c:v>
                </c:pt>
                <c:pt idx="2237">
                  <c:v>40518</c:v>
                </c:pt>
                <c:pt idx="2238">
                  <c:v>40519</c:v>
                </c:pt>
                <c:pt idx="2239">
                  <c:v>40520</c:v>
                </c:pt>
                <c:pt idx="2240">
                  <c:v>40521</c:v>
                </c:pt>
                <c:pt idx="2241">
                  <c:v>40522</c:v>
                </c:pt>
                <c:pt idx="2242">
                  <c:v>40525</c:v>
                </c:pt>
                <c:pt idx="2243">
                  <c:v>40526</c:v>
                </c:pt>
                <c:pt idx="2244">
                  <c:v>40527</c:v>
                </c:pt>
                <c:pt idx="2245">
                  <c:v>40528</c:v>
                </c:pt>
                <c:pt idx="2246">
                  <c:v>40529</c:v>
                </c:pt>
                <c:pt idx="2247">
                  <c:v>40532</c:v>
                </c:pt>
                <c:pt idx="2248">
                  <c:v>40533</c:v>
                </c:pt>
                <c:pt idx="2249">
                  <c:v>40534</c:v>
                </c:pt>
                <c:pt idx="2250">
                  <c:v>40535</c:v>
                </c:pt>
                <c:pt idx="2251">
                  <c:v>40536</c:v>
                </c:pt>
                <c:pt idx="2252">
                  <c:v>40539</c:v>
                </c:pt>
                <c:pt idx="2253">
                  <c:v>40540</c:v>
                </c:pt>
                <c:pt idx="2254">
                  <c:v>40541</c:v>
                </c:pt>
                <c:pt idx="2255">
                  <c:v>40542</c:v>
                </c:pt>
                <c:pt idx="2256">
                  <c:v>40543</c:v>
                </c:pt>
                <c:pt idx="2257">
                  <c:v>40546</c:v>
                </c:pt>
                <c:pt idx="2258">
                  <c:v>40547</c:v>
                </c:pt>
                <c:pt idx="2259">
                  <c:v>40548</c:v>
                </c:pt>
                <c:pt idx="2260">
                  <c:v>40549</c:v>
                </c:pt>
                <c:pt idx="2261">
                  <c:v>40550</c:v>
                </c:pt>
                <c:pt idx="2262">
                  <c:v>40553</c:v>
                </c:pt>
                <c:pt idx="2263">
                  <c:v>40554</c:v>
                </c:pt>
                <c:pt idx="2264">
                  <c:v>40555</c:v>
                </c:pt>
                <c:pt idx="2265">
                  <c:v>40556</c:v>
                </c:pt>
                <c:pt idx="2266">
                  <c:v>40557</c:v>
                </c:pt>
                <c:pt idx="2267">
                  <c:v>40560</c:v>
                </c:pt>
                <c:pt idx="2268">
                  <c:v>40561</c:v>
                </c:pt>
                <c:pt idx="2269">
                  <c:v>40562</c:v>
                </c:pt>
                <c:pt idx="2270">
                  <c:v>40563</c:v>
                </c:pt>
                <c:pt idx="2271">
                  <c:v>40564</c:v>
                </c:pt>
                <c:pt idx="2272">
                  <c:v>40567</c:v>
                </c:pt>
                <c:pt idx="2273">
                  <c:v>40568</c:v>
                </c:pt>
                <c:pt idx="2274">
                  <c:v>40569</c:v>
                </c:pt>
                <c:pt idx="2275">
                  <c:v>40570</c:v>
                </c:pt>
                <c:pt idx="2276">
                  <c:v>40571</c:v>
                </c:pt>
                <c:pt idx="2277">
                  <c:v>40574</c:v>
                </c:pt>
                <c:pt idx="2278">
                  <c:v>40575</c:v>
                </c:pt>
                <c:pt idx="2279">
                  <c:v>40576</c:v>
                </c:pt>
                <c:pt idx="2280">
                  <c:v>40577</c:v>
                </c:pt>
                <c:pt idx="2281">
                  <c:v>40578</c:v>
                </c:pt>
                <c:pt idx="2282">
                  <c:v>40581</c:v>
                </c:pt>
                <c:pt idx="2283">
                  <c:v>40582</c:v>
                </c:pt>
                <c:pt idx="2284">
                  <c:v>40583</c:v>
                </c:pt>
                <c:pt idx="2285">
                  <c:v>40584</c:v>
                </c:pt>
                <c:pt idx="2286">
                  <c:v>40585</c:v>
                </c:pt>
                <c:pt idx="2287">
                  <c:v>40588</c:v>
                </c:pt>
                <c:pt idx="2288">
                  <c:v>40589</c:v>
                </c:pt>
                <c:pt idx="2289">
                  <c:v>40590</c:v>
                </c:pt>
                <c:pt idx="2290">
                  <c:v>40591</c:v>
                </c:pt>
                <c:pt idx="2291">
                  <c:v>40592</c:v>
                </c:pt>
                <c:pt idx="2292">
                  <c:v>40595</c:v>
                </c:pt>
                <c:pt idx="2293">
                  <c:v>40596</c:v>
                </c:pt>
                <c:pt idx="2294">
                  <c:v>40597</c:v>
                </c:pt>
                <c:pt idx="2295">
                  <c:v>40598</c:v>
                </c:pt>
                <c:pt idx="2296">
                  <c:v>40599</c:v>
                </c:pt>
                <c:pt idx="2297">
                  <c:v>40602</c:v>
                </c:pt>
                <c:pt idx="2298">
                  <c:v>40603</c:v>
                </c:pt>
                <c:pt idx="2299">
                  <c:v>40604</c:v>
                </c:pt>
                <c:pt idx="2300">
                  <c:v>40605</c:v>
                </c:pt>
                <c:pt idx="2301">
                  <c:v>40606</c:v>
                </c:pt>
                <c:pt idx="2302">
                  <c:v>40609</c:v>
                </c:pt>
                <c:pt idx="2303">
                  <c:v>40610</c:v>
                </c:pt>
                <c:pt idx="2304">
                  <c:v>40611</c:v>
                </c:pt>
                <c:pt idx="2305">
                  <c:v>40612</c:v>
                </c:pt>
                <c:pt idx="2306">
                  <c:v>40613</c:v>
                </c:pt>
                <c:pt idx="2307">
                  <c:v>40616</c:v>
                </c:pt>
                <c:pt idx="2308">
                  <c:v>40617</c:v>
                </c:pt>
                <c:pt idx="2309">
                  <c:v>40618</c:v>
                </c:pt>
                <c:pt idx="2310">
                  <c:v>40619</c:v>
                </c:pt>
                <c:pt idx="2311">
                  <c:v>40620</c:v>
                </c:pt>
                <c:pt idx="2312">
                  <c:v>40623</c:v>
                </c:pt>
                <c:pt idx="2313">
                  <c:v>40624</c:v>
                </c:pt>
                <c:pt idx="2314">
                  <c:v>40625</c:v>
                </c:pt>
                <c:pt idx="2315">
                  <c:v>40626</c:v>
                </c:pt>
                <c:pt idx="2316">
                  <c:v>40627</c:v>
                </c:pt>
                <c:pt idx="2317">
                  <c:v>40630</c:v>
                </c:pt>
                <c:pt idx="2318">
                  <c:v>40631</c:v>
                </c:pt>
                <c:pt idx="2319">
                  <c:v>40632</c:v>
                </c:pt>
                <c:pt idx="2320">
                  <c:v>40633</c:v>
                </c:pt>
                <c:pt idx="2321">
                  <c:v>40634</c:v>
                </c:pt>
                <c:pt idx="2322">
                  <c:v>40637</c:v>
                </c:pt>
                <c:pt idx="2323">
                  <c:v>40638</c:v>
                </c:pt>
                <c:pt idx="2324">
                  <c:v>40639</c:v>
                </c:pt>
                <c:pt idx="2325">
                  <c:v>40640</c:v>
                </c:pt>
                <c:pt idx="2326">
                  <c:v>40641</c:v>
                </c:pt>
                <c:pt idx="2327">
                  <c:v>40644</c:v>
                </c:pt>
                <c:pt idx="2328">
                  <c:v>40645</c:v>
                </c:pt>
                <c:pt idx="2329">
                  <c:v>40646</c:v>
                </c:pt>
                <c:pt idx="2330">
                  <c:v>40647</c:v>
                </c:pt>
                <c:pt idx="2331">
                  <c:v>40648</c:v>
                </c:pt>
                <c:pt idx="2332">
                  <c:v>40651</c:v>
                </c:pt>
                <c:pt idx="2333">
                  <c:v>40652</c:v>
                </c:pt>
                <c:pt idx="2334">
                  <c:v>40653</c:v>
                </c:pt>
                <c:pt idx="2335">
                  <c:v>40654</c:v>
                </c:pt>
                <c:pt idx="2336">
                  <c:v>40655</c:v>
                </c:pt>
                <c:pt idx="2337">
                  <c:v>40658</c:v>
                </c:pt>
                <c:pt idx="2338">
                  <c:v>40659</c:v>
                </c:pt>
                <c:pt idx="2339">
                  <c:v>40660</c:v>
                </c:pt>
                <c:pt idx="2340">
                  <c:v>40661</c:v>
                </c:pt>
                <c:pt idx="2341">
                  <c:v>40662</c:v>
                </c:pt>
                <c:pt idx="2342">
                  <c:v>40665</c:v>
                </c:pt>
                <c:pt idx="2343">
                  <c:v>40666</c:v>
                </c:pt>
                <c:pt idx="2344">
                  <c:v>40667</c:v>
                </c:pt>
                <c:pt idx="2345">
                  <c:v>40668</c:v>
                </c:pt>
                <c:pt idx="2346">
                  <c:v>40669</c:v>
                </c:pt>
                <c:pt idx="2347">
                  <c:v>40672</c:v>
                </c:pt>
                <c:pt idx="2348">
                  <c:v>40673</c:v>
                </c:pt>
                <c:pt idx="2349">
                  <c:v>40674</c:v>
                </c:pt>
                <c:pt idx="2350">
                  <c:v>40675</c:v>
                </c:pt>
                <c:pt idx="2351">
                  <c:v>40676</c:v>
                </c:pt>
                <c:pt idx="2352">
                  <c:v>40679</c:v>
                </c:pt>
                <c:pt idx="2353">
                  <c:v>40680</c:v>
                </c:pt>
                <c:pt idx="2354">
                  <c:v>40681</c:v>
                </c:pt>
                <c:pt idx="2355">
                  <c:v>40682</c:v>
                </c:pt>
                <c:pt idx="2356">
                  <c:v>40683</c:v>
                </c:pt>
                <c:pt idx="2357">
                  <c:v>40686</c:v>
                </c:pt>
                <c:pt idx="2358">
                  <c:v>40687</c:v>
                </c:pt>
                <c:pt idx="2359">
                  <c:v>40688</c:v>
                </c:pt>
                <c:pt idx="2360">
                  <c:v>40689</c:v>
                </c:pt>
                <c:pt idx="2361">
                  <c:v>40690</c:v>
                </c:pt>
                <c:pt idx="2362">
                  <c:v>40693</c:v>
                </c:pt>
                <c:pt idx="2363">
                  <c:v>40694</c:v>
                </c:pt>
                <c:pt idx="2364">
                  <c:v>40695</c:v>
                </c:pt>
                <c:pt idx="2365">
                  <c:v>40696</c:v>
                </c:pt>
                <c:pt idx="2366">
                  <c:v>40697</c:v>
                </c:pt>
                <c:pt idx="2367">
                  <c:v>40700</c:v>
                </c:pt>
                <c:pt idx="2368">
                  <c:v>40701</c:v>
                </c:pt>
                <c:pt idx="2369">
                  <c:v>40702</c:v>
                </c:pt>
                <c:pt idx="2370">
                  <c:v>40703</c:v>
                </c:pt>
                <c:pt idx="2371">
                  <c:v>40704</c:v>
                </c:pt>
                <c:pt idx="2372">
                  <c:v>40707</c:v>
                </c:pt>
                <c:pt idx="2373">
                  <c:v>40708</c:v>
                </c:pt>
                <c:pt idx="2374">
                  <c:v>40709</c:v>
                </c:pt>
                <c:pt idx="2375">
                  <c:v>40710</c:v>
                </c:pt>
                <c:pt idx="2376">
                  <c:v>40711</c:v>
                </c:pt>
                <c:pt idx="2377">
                  <c:v>40714</c:v>
                </c:pt>
                <c:pt idx="2378">
                  <c:v>40715</c:v>
                </c:pt>
                <c:pt idx="2379">
                  <c:v>40716</c:v>
                </c:pt>
                <c:pt idx="2380">
                  <c:v>40717</c:v>
                </c:pt>
                <c:pt idx="2381">
                  <c:v>40718</c:v>
                </c:pt>
                <c:pt idx="2382">
                  <c:v>40721</c:v>
                </c:pt>
                <c:pt idx="2383">
                  <c:v>40722</c:v>
                </c:pt>
                <c:pt idx="2384">
                  <c:v>40723</c:v>
                </c:pt>
                <c:pt idx="2385">
                  <c:v>40724</c:v>
                </c:pt>
                <c:pt idx="2386">
                  <c:v>40725</c:v>
                </c:pt>
                <c:pt idx="2387">
                  <c:v>40728</c:v>
                </c:pt>
                <c:pt idx="2388">
                  <c:v>40729</c:v>
                </c:pt>
                <c:pt idx="2389">
                  <c:v>40730</c:v>
                </c:pt>
                <c:pt idx="2390">
                  <c:v>40731</c:v>
                </c:pt>
                <c:pt idx="2391">
                  <c:v>40732</c:v>
                </c:pt>
                <c:pt idx="2392">
                  <c:v>40735</c:v>
                </c:pt>
                <c:pt idx="2393">
                  <c:v>40736</c:v>
                </c:pt>
                <c:pt idx="2394">
                  <c:v>40737</c:v>
                </c:pt>
                <c:pt idx="2395">
                  <c:v>40738</c:v>
                </c:pt>
                <c:pt idx="2396">
                  <c:v>40739</c:v>
                </c:pt>
                <c:pt idx="2397">
                  <c:v>40742</c:v>
                </c:pt>
                <c:pt idx="2398">
                  <c:v>40743</c:v>
                </c:pt>
                <c:pt idx="2399">
                  <c:v>40744</c:v>
                </c:pt>
                <c:pt idx="2400">
                  <c:v>40745</c:v>
                </c:pt>
                <c:pt idx="2401">
                  <c:v>40746</c:v>
                </c:pt>
                <c:pt idx="2402">
                  <c:v>40749</c:v>
                </c:pt>
                <c:pt idx="2403">
                  <c:v>40750</c:v>
                </c:pt>
                <c:pt idx="2404">
                  <c:v>40751</c:v>
                </c:pt>
                <c:pt idx="2405">
                  <c:v>40752</c:v>
                </c:pt>
                <c:pt idx="2406">
                  <c:v>40753</c:v>
                </c:pt>
                <c:pt idx="2407">
                  <c:v>40756</c:v>
                </c:pt>
                <c:pt idx="2408">
                  <c:v>40757</c:v>
                </c:pt>
                <c:pt idx="2409">
                  <c:v>40758</c:v>
                </c:pt>
                <c:pt idx="2410">
                  <c:v>40759</c:v>
                </c:pt>
                <c:pt idx="2411">
                  <c:v>40760</c:v>
                </c:pt>
                <c:pt idx="2412">
                  <c:v>40763</c:v>
                </c:pt>
                <c:pt idx="2413">
                  <c:v>40764</c:v>
                </c:pt>
                <c:pt idx="2414">
                  <c:v>40765</c:v>
                </c:pt>
                <c:pt idx="2415">
                  <c:v>40766</c:v>
                </c:pt>
                <c:pt idx="2416">
                  <c:v>40767</c:v>
                </c:pt>
                <c:pt idx="2417">
                  <c:v>40770</c:v>
                </c:pt>
                <c:pt idx="2418">
                  <c:v>40771</c:v>
                </c:pt>
                <c:pt idx="2419">
                  <c:v>40772</c:v>
                </c:pt>
                <c:pt idx="2420">
                  <c:v>40773</c:v>
                </c:pt>
                <c:pt idx="2421">
                  <c:v>40774</c:v>
                </c:pt>
                <c:pt idx="2422">
                  <c:v>40777</c:v>
                </c:pt>
                <c:pt idx="2423">
                  <c:v>40778</c:v>
                </c:pt>
                <c:pt idx="2424">
                  <c:v>40779</c:v>
                </c:pt>
                <c:pt idx="2425">
                  <c:v>40780</c:v>
                </c:pt>
                <c:pt idx="2426">
                  <c:v>40781</c:v>
                </c:pt>
                <c:pt idx="2427">
                  <c:v>40784</c:v>
                </c:pt>
                <c:pt idx="2428">
                  <c:v>40785</c:v>
                </c:pt>
                <c:pt idx="2429">
                  <c:v>40786</c:v>
                </c:pt>
                <c:pt idx="2430">
                  <c:v>40787</c:v>
                </c:pt>
                <c:pt idx="2431">
                  <c:v>40788</c:v>
                </c:pt>
                <c:pt idx="2432">
                  <c:v>40791</c:v>
                </c:pt>
                <c:pt idx="2433">
                  <c:v>40792</c:v>
                </c:pt>
                <c:pt idx="2434">
                  <c:v>40793</c:v>
                </c:pt>
                <c:pt idx="2435">
                  <c:v>40794</c:v>
                </c:pt>
                <c:pt idx="2436">
                  <c:v>40795</c:v>
                </c:pt>
                <c:pt idx="2437">
                  <c:v>40798</c:v>
                </c:pt>
                <c:pt idx="2438">
                  <c:v>40799</c:v>
                </c:pt>
                <c:pt idx="2439">
                  <c:v>40800</c:v>
                </c:pt>
                <c:pt idx="2440">
                  <c:v>40801</c:v>
                </c:pt>
                <c:pt idx="2441">
                  <c:v>40802</c:v>
                </c:pt>
                <c:pt idx="2442">
                  <c:v>40805</c:v>
                </c:pt>
                <c:pt idx="2443">
                  <c:v>40806</c:v>
                </c:pt>
                <c:pt idx="2444">
                  <c:v>40807</c:v>
                </c:pt>
                <c:pt idx="2445">
                  <c:v>40808</c:v>
                </c:pt>
                <c:pt idx="2446">
                  <c:v>40809</c:v>
                </c:pt>
                <c:pt idx="2447">
                  <c:v>40812</c:v>
                </c:pt>
                <c:pt idx="2448">
                  <c:v>40813</c:v>
                </c:pt>
                <c:pt idx="2449">
                  <c:v>40814</c:v>
                </c:pt>
                <c:pt idx="2450">
                  <c:v>40815</c:v>
                </c:pt>
                <c:pt idx="2451">
                  <c:v>40816</c:v>
                </c:pt>
                <c:pt idx="2452">
                  <c:v>40819</c:v>
                </c:pt>
                <c:pt idx="2453">
                  <c:v>40820</c:v>
                </c:pt>
                <c:pt idx="2454">
                  <c:v>40821</c:v>
                </c:pt>
                <c:pt idx="2455">
                  <c:v>40822</c:v>
                </c:pt>
                <c:pt idx="2456">
                  <c:v>40823</c:v>
                </c:pt>
                <c:pt idx="2457">
                  <c:v>40826</c:v>
                </c:pt>
                <c:pt idx="2458">
                  <c:v>40827</c:v>
                </c:pt>
                <c:pt idx="2459">
                  <c:v>40828</c:v>
                </c:pt>
                <c:pt idx="2460">
                  <c:v>40829</c:v>
                </c:pt>
                <c:pt idx="2461">
                  <c:v>40830</c:v>
                </c:pt>
                <c:pt idx="2462">
                  <c:v>40833</c:v>
                </c:pt>
                <c:pt idx="2463">
                  <c:v>40834</c:v>
                </c:pt>
                <c:pt idx="2464">
                  <c:v>40835</c:v>
                </c:pt>
                <c:pt idx="2465">
                  <c:v>40836</c:v>
                </c:pt>
                <c:pt idx="2466">
                  <c:v>40837</c:v>
                </c:pt>
                <c:pt idx="2467">
                  <c:v>40840</c:v>
                </c:pt>
                <c:pt idx="2468">
                  <c:v>40841</c:v>
                </c:pt>
                <c:pt idx="2469">
                  <c:v>40842</c:v>
                </c:pt>
                <c:pt idx="2470">
                  <c:v>40843</c:v>
                </c:pt>
                <c:pt idx="2471">
                  <c:v>40844</c:v>
                </c:pt>
                <c:pt idx="2472">
                  <c:v>40847</c:v>
                </c:pt>
                <c:pt idx="2473">
                  <c:v>40848</c:v>
                </c:pt>
                <c:pt idx="2474">
                  <c:v>40849</c:v>
                </c:pt>
                <c:pt idx="2475">
                  <c:v>40850</c:v>
                </c:pt>
                <c:pt idx="2476">
                  <c:v>40851</c:v>
                </c:pt>
                <c:pt idx="2477">
                  <c:v>40854</c:v>
                </c:pt>
                <c:pt idx="2478">
                  <c:v>40855</c:v>
                </c:pt>
                <c:pt idx="2479">
                  <c:v>40856</c:v>
                </c:pt>
                <c:pt idx="2480">
                  <c:v>40857</c:v>
                </c:pt>
                <c:pt idx="2481">
                  <c:v>40858</c:v>
                </c:pt>
                <c:pt idx="2482">
                  <c:v>40861</c:v>
                </c:pt>
                <c:pt idx="2483">
                  <c:v>40862</c:v>
                </c:pt>
                <c:pt idx="2484">
                  <c:v>40863</c:v>
                </c:pt>
                <c:pt idx="2485">
                  <c:v>40864</c:v>
                </c:pt>
                <c:pt idx="2486">
                  <c:v>40865</c:v>
                </c:pt>
                <c:pt idx="2487">
                  <c:v>40868</c:v>
                </c:pt>
                <c:pt idx="2488">
                  <c:v>40869</c:v>
                </c:pt>
                <c:pt idx="2489">
                  <c:v>40870</c:v>
                </c:pt>
                <c:pt idx="2490">
                  <c:v>40871</c:v>
                </c:pt>
                <c:pt idx="2491">
                  <c:v>40872</c:v>
                </c:pt>
                <c:pt idx="2492">
                  <c:v>40875</c:v>
                </c:pt>
                <c:pt idx="2493">
                  <c:v>40876</c:v>
                </c:pt>
                <c:pt idx="2494">
                  <c:v>40877</c:v>
                </c:pt>
                <c:pt idx="2495">
                  <c:v>40878</c:v>
                </c:pt>
                <c:pt idx="2496">
                  <c:v>40879</c:v>
                </c:pt>
                <c:pt idx="2497">
                  <c:v>40882</c:v>
                </c:pt>
                <c:pt idx="2498">
                  <c:v>40883</c:v>
                </c:pt>
                <c:pt idx="2499">
                  <c:v>40884</c:v>
                </c:pt>
                <c:pt idx="2500">
                  <c:v>40885</c:v>
                </c:pt>
                <c:pt idx="2501">
                  <c:v>40886</c:v>
                </c:pt>
                <c:pt idx="2502">
                  <c:v>40889</c:v>
                </c:pt>
                <c:pt idx="2503">
                  <c:v>40890</c:v>
                </c:pt>
                <c:pt idx="2504">
                  <c:v>40891</c:v>
                </c:pt>
                <c:pt idx="2505">
                  <c:v>40892</c:v>
                </c:pt>
                <c:pt idx="2506">
                  <c:v>40893</c:v>
                </c:pt>
                <c:pt idx="2507">
                  <c:v>40896</c:v>
                </c:pt>
                <c:pt idx="2508">
                  <c:v>40897</c:v>
                </c:pt>
                <c:pt idx="2509">
                  <c:v>40898</c:v>
                </c:pt>
                <c:pt idx="2510">
                  <c:v>40899</c:v>
                </c:pt>
                <c:pt idx="2511">
                  <c:v>40900</c:v>
                </c:pt>
                <c:pt idx="2512">
                  <c:v>40903</c:v>
                </c:pt>
                <c:pt idx="2513">
                  <c:v>40904</c:v>
                </c:pt>
                <c:pt idx="2514">
                  <c:v>40905</c:v>
                </c:pt>
                <c:pt idx="2515">
                  <c:v>40906</c:v>
                </c:pt>
                <c:pt idx="2516">
                  <c:v>40907</c:v>
                </c:pt>
                <c:pt idx="2517">
                  <c:v>40910</c:v>
                </c:pt>
                <c:pt idx="2518">
                  <c:v>40911</c:v>
                </c:pt>
                <c:pt idx="2519">
                  <c:v>40912</c:v>
                </c:pt>
                <c:pt idx="2520">
                  <c:v>40913</c:v>
                </c:pt>
                <c:pt idx="2521">
                  <c:v>40914</c:v>
                </c:pt>
                <c:pt idx="2522">
                  <c:v>40917</c:v>
                </c:pt>
                <c:pt idx="2523">
                  <c:v>40918</c:v>
                </c:pt>
                <c:pt idx="2524">
                  <c:v>40919</c:v>
                </c:pt>
                <c:pt idx="2525">
                  <c:v>40920</c:v>
                </c:pt>
                <c:pt idx="2526">
                  <c:v>40921</c:v>
                </c:pt>
                <c:pt idx="2527">
                  <c:v>40924</c:v>
                </c:pt>
                <c:pt idx="2528">
                  <c:v>40925</c:v>
                </c:pt>
                <c:pt idx="2529">
                  <c:v>40926</c:v>
                </c:pt>
                <c:pt idx="2530">
                  <c:v>40927</c:v>
                </c:pt>
                <c:pt idx="2531">
                  <c:v>40928</c:v>
                </c:pt>
                <c:pt idx="2532">
                  <c:v>40931</c:v>
                </c:pt>
                <c:pt idx="2533">
                  <c:v>40932</c:v>
                </c:pt>
                <c:pt idx="2534">
                  <c:v>40933</c:v>
                </c:pt>
                <c:pt idx="2535">
                  <c:v>40934</c:v>
                </c:pt>
                <c:pt idx="2536">
                  <c:v>40935</c:v>
                </c:pt>
                <c:pt idx="2537">
                  <c:v>40938</c:v>
                </c:pt>
                <c:pt idx="2538">
                  <c:v>40939</c:v>
                </c:pt>
                <c:pt idx="2539">
                  <c:v>40940</c:v>
                </c:pt>
                <c:pt idx="2540">
                  <c:v>40941</c:v>
                </c:pt>
                <c:pt idx="2541">
                  <c:v>40942</c:v>
                </c:pt>
                <c:pt idx="2542">
                  <c:v>40945</c:v>
                </c:pt>
                <c:pt idx="2543">
                  <c:v>40946</c:v>
                </c:pt>
                <c:pt idx="2544">
                  <c:v>40947</c:v>
                </c:pt>
                <c:pt idx="2545">
                  <c:v>40948</c:v>
                </c:pt>
                <c:pt idx="2546">
                  <c:v>40949</c:v>
                </c:pt>
                <c:pt idx="2547">
                  <c:v>40952</c:v>
                </c:pt>
                <c:pt idx="2548">
                  <c:v>40953</c:v>
                </c:pt>
                <c:pt idx="2549">
                  <c:v>40954</c:v>
                </c:pt>
                <c:pt idx="2550">
                  <c:v>40955</c:v>
                </c:pt>
                <c:pt idx="2551">
                  <c:v>40956</c:v>
                </c:pt>
                <c:pt idx="2552">
                  <c:v>40959</c:v>
                </c:pt>
                <c:pt idx="2553">
                  <c:v>40960</c:v>
                </c:pt>
                <c:pt idx="2554">
                  <c:v>40961</c:v>
                </c:pt>
                <c:pt idx="2555">
                  <c:v>40962</c:v>
                </c:pt>
                <c:pt idx="2556">
                  <c:v>40963</c:v>
                </c:pt>
                <c:pt idx="2557">
                  <c:v>40966</c:v>
                </c:pt>
                <c:pt idx="2558">
                  <c:v>40967</c:v>
                </c:pt>
                <c:pt idx="2559">
                  <c:v>40968</c:v>
                </c:pt>
                <c:pt idx="2560">
                  <c:v>40969</c:v>
                </c:pt>
                <c:pt idx="2561">
                  <c:v>40970</c:v>
                </c:pt>
                <c:pt idx="2562">
                  <c:v>40973</c:v>
                </c:pt>
                <c:pt idx="2563">
                  <c:v>40974</c:v>
                </c:pt>
                <c:pt idx="2564">
                  <c:v>40975</c:v>
                </c:pt>
                <c:pt idx="2565">
                  <c:v>40976</c:v>
                </c:pt>
                <c:pt idx="2566">
                  <c:v>40977</c:v>
                </c:pt>
                <c:pt idx="2567">
                  <c:v>40980</c:v>
                </c:pt>
                <c:pt idx="2568">
                  <c:v>40981</c:v>
                </c:pt>
                <c:pt idx="2569">
                  <c:v>40982</c:v>
                </c:pt>
                <c:pt idx="2570">
                  <c:v>40983</c:v>
                </c:pt>
                <c:pt idx="2571">
                  <c:v>40984</c:v>
                </c:pt>
                <c:pt idx="2572">
                  <c:v>40987</c:v>
                </c:pt>
                <c:pt idx="2573">
                  <c:v>40988</c:v>
                </c:pt>
                <c:pt idx="2574">
                  <c:v>40989</c:v>
                </c:pt>
                <c:pt idx="2575">
                  <c:v>40990</c:v>
                </c:pt>
                <c:pt idx="2576">
                  <c:v>40991</c:v>
                </c:pt>
                <c:pt idx="2577">
                  <c:v>40994</c:v>
                </c:pt>
                <c:pt idx="2578">
                  <c:v>40995</c:v>
                </c:pt>
                <c:pt idx="2579">
                  <c:v>40996</c:v>
                </c:pt>
                <c:pt idx="2580">
                  <c:v>40997</c:v>
                </c:pt>
                <c:pt idx="2581">
                  <c:v>40998</c:v>
                </c:pt>
                <c:pt idx="2582">
                  <c:v>41001</c:v>
                </c:pt>
                <c:pt idx="2583">
                  <c:v>41002</c:v>
                </c:pt>
                <c:pt idx="2584">
                  <c:v>41003</c:v>
                </c:pt>
                <c:pt idx="2585">
                  <c:v>41004</c:v>
                </c:pt>
                <c:pt idx="2586">
                  <c:v>41005</c:v>
                </c:pt>
                <c:pt idx="2587">
                  <c:v>41008</c:v>
                </c:pt>
                <c:pt idx="2588">
                  <c:v>41009</c:v>
                </c:pt>
                <c:pt idx="2589">
                  <c:v>41010</c:v>
                </c:pt>
                <c:pt idx="2590">
                  <c:v>41011</c:v>
                </c:pt>
                <c:pt idx="2591">
                  <c:v>41012</c:v>
                </c:pt>
                <c:pt idx="2592">
                  <c:v>41015</c:v>
                </c:pt>
                <c:pt idx="2593">
                  <c:v>41016</c:v>
                </c:pt>
                <c:pt idx="2594">
                  <c:v>41017</c:v>
                </c:pt>
                <c:pt idx="2595">
                  <c:v>41018</c:v>
                </c:pt>
                <c:pt idx="2596">
                  <c:v>41019</c:v>
                </c:pt>
                <c:pt idx="2597">
                  <c:v>41022</c:v>
                </c:pt>
                <c:pt idx="2598">
                  <c:v>41023</c:v>
                </c:pt>
                <c:pt idx="2599">
                  <c:v>41024</c:v>
                </c:pt>
                <c:pt idx="2600">
                  <c:v>41025</c:v>
                </c:pt>
                <c:pt idx="2601">
                  <c:v>41026</c:v>
                </c:pt>
                <c:pt idx="2602">
                  <c:v>41029</c:v>
                </c:pt>
                <c:pt idx="2603">
                  <c:v>41030</c:v>
                </c:pt>
                <c:pt idx="2604">
                  <c:v>41031</c:v>
                </c:pt>
                <c:pt idx="2605">
                  <c:v>41032</c:v>
                </c:pt>
                <c:pt idx="2606">
                  <c:v>41033</c:v>
                </c:pt>
                <c:pt idx="2607">
                  <c:v>41036</c:v>
                </c:pt>
                <c:pt idx="2608">
                  <c:v>41037</c:v>
                </c:pt>
                <c:pt idx="2609">
                  <c:v>41038</c:v>
                </c:pt>
                <c:pt idx="2610">
                  <c:v>41039</c:v>
                </c:pt>
                <c:pt idx="2611">
                  <c:v>41040</c:v>
                </c:pt>
                <c:pt idx="2612">
                  <c:v>41043</c:v>
                </c:pt>
                <c:pt idx="2613">
                  <c:v>41044</c:v>
                </c:pt>
                <c:pt idx="2614">
                  <c:v>41045</c:v>
                </c:pt>
                <c:pt idx="2615">
                  <c:v>41046</c:v>
                </c:pt>
                <c:pt idx="2616">
                  <c:v>41047</c:v>
                </c:pt>
                <c:pt idx="2617">
                  <c:v>41050</c:v>
                </c:pt>
                <c:pt idx="2618">
                  <c:v>41051</c:v>
                </c:pt>
                <c:pt idx="2619">
                  <c:v>41052</c:v>
                </c:pt>
                <c:pt idx="2620">
                  <c:v>41053</c:v>
                </c:pt>
                <c:pt idx="2621">
                  <c:v>41054</c:v>
                </c:pt>
                <c:pt idx="2622">
                  <c:v>41057</c:v>
                </c:pt>
                <c:pt idx="2623">
                  <c:v>41058</c:v>
                </c:pt>
                <c:pt idx="2624">
                  <c:v>41059</c:v>
                </c:pt>
                <c:pt idx="2625">
                  <c:v>41060</c:v>
                </c:pt>
                <c:pt idx="2626">
                  <c:v>41061</c:v>
                </c:pt>
                <c:pt idx="2627">
                  <c:v>41064</c:v>
                </c:pt>
                <c:pt idx="2628">
                  <c:v>41065</c:v>
                </c:pt>
                <c:pt idx="2629">
                  <c:v>41066</c:v>
                </c:pt>
                <c:pt idx="2630">
                  <c:v>41067</c:v>
                </c:pt>
                <c:pt idx="2631">
                  <c:v>41068</c:v>
                </c:pt>
                <c:pt idx="2632">
                  <c:v>41071</c:v>
                </c:pt>
                <c:pt idx="2633">
                  <c:v>41072</c:v>
                </c:pt>
                <c:pt idx="2634">
                  <c:v>41073</c:v>
                </c:pt>
                <c:pt idx="2635">
                  <c:v>41074</c:v>
                </c:pt>
                <c:pt idx="2636">
                  <c:v>41075</c:v>
                </c:pt>
                <c:pt idx="2637">
                  <c:v>41078</c:v>
                </c:pt>
                <c:pt idx="2638">
                  <c:v>41079</c:v>
                </c:pt>
                <c:pt idx="2639">
                  <c:v>41080</c:v>
                </c:pt>
                <c:pt idx="2640">
                  <c:v>41081</c:v>
                </c:pt>
                <c:pt idx="2641">
                  <c:v>41082</c:v>
                </c:pt>
                <c:pt idx="2642">
                  <c:v>41085</c:v>
                </c:pt>
                <c:pt idx="2643">
                  <c:v>41086</c:v>
                </c:pt>
                <c:pt idx="2644">
                  <c:v>41087</c:v>
                </c:pt>
                <c:pt idx="2645">
                  <c:v>41088</c:v>
                </c:pt>
                <c:pt idx="2646">
                  <c:v>41089</c:v>
                </c:pt>
                <c:pt idx="2647">
                  <c:v>41092</c:v>
                </c:pt>
                <c:pt idx="2648">
                  <c:v>41093</c:v>
                </c:pt>
                <c:pt idx="2649">
                  <c:v>41094</c:v>
                </c:pt>
                <c:pt idx="2650">
                  <c:v>41095</c:v>
                </c:pt>
                <c:pt idx="2651">
                  <c:v>41096</c:v>
                </c:pt>
                <c:pt idx="2652">
                  <c:v>41099</c:v>
                </c:pt>
                <c:pt idx="2653">
                  <c:v>41100</c:v>
                </c:pt>
                <c:pt idx="2654">
                  <c:v>41101</c:v>
                </c:pt>
                <c:pt idx="2655">
                  <c:v>41102</c:v>
                </c:pt>
                <c:pt idx="2656">
                  <c:v>41103</c:v>
                </c:pt>
                <c:pt idx="2657">
                  <c:v>41106</c:v>
                </c:pt>
                <c:pt idx="2658">
                  <c:v>41107</c:v>
                </c:pt>
                <c:pt idx="2659">
                  <c:v>41108</c:v>
                </c:pt>
                <c:pt idx="2660">
                  <c:v>41109</c:v>
                </c:pt>
                <c:pt idx="2661">
                  <c:v>41110</c:v>
                </c:pt>
                <c:pt idx="2662">
                  <c:v>41113</c:v>
                </c:pt>
                <c:pt idx="2663">
                  <c:v>41114</c:v>
                </c:pt>
                <c:pt idx="2664">
                  <c:v>41115</c:v>
                </c:pt>
                <c:pt idx="2665">
                  <c:v>41116</c:v>
                </c:pt>
                <c:pt idx="2666">
                  <c:v>41117</c:v>
                </c:pt>
                <c:pt idx="2667">
                  <c:v>41120</c:v>
                </c:pt>
                <c:pt idx="2668">
                  <c:v>41121</c:v>
                </c:pt>
                <c:pt idx="2669">
                  <c:v>41122</c:v>
                </c:pt>
                <c:pt idx="2670">
                  <c:v>41123</c:v>
                </c:pt>
                <c:pt idx="2671">
                  <c:v>41124</c:v>
                </c:pt>
                <c:pt idx="2672">
                  <c:v>41127</c:v>
                </c:pt>
                <c:pt idx="2673">
                  <c:v>41128</c:v>
                </c:pt>
                <c:pt idx="2674">
                  <c:v>41129</c:v>
                </c:pt>
                <c:pt idx="2675">
                  <c:v>41130</c:v>
                </c:pt>
                <c:pt idx="2676">
                  <c:v>41131</c:v>
                </c:pt>
                <c:pt idx="2677">
                  <c:v>41134</c:v>
                </c:pt>
                <c:pt idx="2678">
                  <c:v>41135</c:v>
                </c:pt>
                <c:pt idx="2679">
                  <c:v>41136</c:v>
                </c:pt>
                <c:pt idx="2680">
                  <c:v>41137</c:v>
                </c:pt>
                <c:pt idx="2681">
                  <c:v>41138</c:v>
                </c:pt>
                <c:pt idx="2682">
                  <c:v>41141</c:v>
                </c:pt>
                <c:pt idx="2683">
                  <c:v>41142</c:v>
                </c:pt>
                <c:pt idx="2684">
                  <c:v>41143</c:v>
                </c:pt>
                <c:pt idx="2685">
                  <c:v>41144</c:v>
                </c:pt>
                <c:pt idx="2686">
                  <c:v>41145</c:v>
                </c:pt>
                <c:pt idx="2687">
                  <c:v>41148</c:v>
                </c:pt>
                <c:pt idx="2688">
                  <c:v>41149</c:v>
                </c:pt>
                <c:pt idx="2689">
                  <c:v>41150</c:v>
                </c:pt>
                <c:pt idx="2690">
                  <c:v>41151</c:v>
                </c:pt>
                <c:pt idx="2691">
                  <c:v>41152</c:v>
                </c:pt>
                <c:pt idx="2692">
                  <c:v>41155</c:v>
                </c:pt>
                <c:pt idx="2693">
                  <c:v>41156</c:v>
                </c:pt>
                <c:pt idx="2694">
                  <c:v>41157</c:v>
                </c:pt>
                <c:pt idx="2695">
                  <c:v>41158</c:v>
                </c:pt>
                <c:pt idx="2696">
                  <c:v>41159</c:v>
                </c:pt>
                <c:pt idx="2697">
                  <c:v>41162</c:v>
                </c:pt>
                <c:pt idx="2698">
                  <c:v>41163</c:v>
                </c:pt>
                <c:pt idx="2699">
                  <c:v>41164</c:v>
                </c:pt>
                <c:pt idx="2700">
                  <c:v>41165</c:v>
                </c:pt>
                <c:pt idx="2701">
                  <c:v>41166</c:v>
                </c:pt>
                <c:pt idx="2702">
                  <c:v>41169</c:v>
                </c:pt>
                <c:pt idx="2703">
                  <c:v>41170</c:v>
                </c:pt>
                <c:pt idx="2704">
                  <c:v>41171</c:v>
                </c:pt>
                <c:pt idx="2705">
                  <c:v>41172</c:v>
                </c:pt>
                <c:pt idx="2706">
                  <c:v>41173</c:v>
                </c:pt>
                <c:pt idx="2707">
                  <c:v>41176</c:v>
                </c:pt>
                <c:pt idx="2708">
                  <c:v>41177</c:v>
                </c:pt>
                <c:pt idx="2709">
                  <c:v>41178</c:v>
                </c:pt>
                <c:pt idx="2710">
                  <c:v>41179</c:v>
                </c:pt>
                <c:pt idx="2711">
                  <c:v>41180</c:v>
                </c:pt>
                <c:pt idx="2712">
                  <c:v>41183</c:v>
                </c:pt>
                <c:pt idx="2713">
                  <c:v>41184</c:v>
                </c:pt>
                <c:pt idx="2714">
                  <c:v>41185</c:v>
                </c:pt>
                <c:pt idx="2715">
                  <c:v>41186</c:v>
                </c:pt>
                <c:pt idx="2716">
                  <c:v>41187</c:v>
                </c:pt>
                <c:pt idx="2717">
                  <c:v>41190</c:v>
                </c:pt>
                <c:pt idx="2718">
                  <c:v>41191</c:v>
                </c:pt>
                <c:pt idx="2719">
                  <c:v>41192</c:v>
                </c:pt>
                <c:pt idx="2720">
                  <c:v>41193</c:v>
                </c:pt>
                <c:pt idx="2721">
                  <c:v>41194</c:v>
                </c:pt>
                <c:pt idx="2722">
                  <c:v>41197</c:v>
                </c:pt>
                <c:pt idx="2723">
                  <c:v>41198</c:v>
                </c:pt>
                <c:pt idx="2724">
                  <c:v>41199</c:v>
                </c:pt>
                <c:pt idx="2725">
                  <c:v>41200</c:v>
                </c:pt>
                <c:pt idx="2726">
                  <c:v>41201</c:v>
                </c:pt>
                <c:pt idx="2727">
                  <c:v>41204</c:v>
                </c:pt>
                <c:pt idx="2728">
                  <c:v>41205</c:v>
                </c:pt>
                <c:pt idx="2729">
                  <c:v>41206</c:v>
                </c:pt>
                <c:pt idx="2730">
                  <c:v>41207</c:v>
                </c:pt>
                <c:pt idx="2731">
                  <c:v>41208</c:v>
                </c:pt>
                <c:pt idx="2732">
                  <c:v>41211</c:v>
                </c:pt>
                <c:pt idx="2733">
                  <c:v>41212</c:v>
                </c:pt>
                <c:pt idx="2734">
                  <c:v>41213</c:v>
                </c:pt>
                <c:pt idx="2735">
                  <c:v>41214</c:v>
                </c:pt>
                <c:pt idx="2736">
                  <c:v>41215</c:v>
                </c:pt>
                <c:pt idx="2737">
                  <c:v>41218</c:v>
                </c:pt>
                <c:pt idx="2738">
                  <c:v>41219</c:v>
                </c:pt>
                <c:pt idx="2739">
                  <c:v>41220</c:v>
                </c:pt>
                <c:pt idx="2740">
                  <c:v>41221</c:v>
                </c:pt>
                <c:pt idx="2741">
                  <c:v>41222</c:v>
                </c:pt>
                <c:pt idx="2742">
                  <c:v>41225</c:v>
                </c:pt>
                <c:pt idx="2743">
                  <c:v>41226</c:v>
                </c:pt>
                <c:pt idx="2744">
                  <c:v>41227</c:v>
                </c:pt>
                <c:pt idx="2745">
                  <c:v>41228</c:v>
                </c:pt>
                <c:pt idx="2746">
                  <c:v>41229</c:v>
                </c:pt>
                <c:pt idx="2747">
                  <c:v>41232</c:v>
                </c:pt>
                <c:pt idx="2748">
                  <c:v>41233</c:v>
                </c:pt>
                <c:pt idx="2749">
                  <c:v>41234</c:v>
                </c:pt>
                <c:pt idx="2750">
                  <c:v>41235</c:v>
                </c:pt>
                <c:pt idx="2751">
                  <c:v>41236</c:v>
                </c:pt>
                <c:pt idx="2752">
                  <c:v>41239</c:v>
                </c:pt>
                <c:pt idx="2753">
                  <c:v>41240</c:v>
                </c:pt>
                <c:pt idx="2754">
                  <c:v>41241</c:v>
                </c:pt>
                <c:pt idx="2755">
                  <c:v>41242</c:v>
                </c:pt>
                <c:pt idx="2756">
                  <c:v>41243</c:v>
                </c:pt>
                <c:pt idx="2757">
                  <c:v>41246</c:v>
                </c:pt>
                <c:pt idx="2758">
                  <c:v>41247</c:v>
                </c:pt>
                <c:pt idx="2759">
                  <c:v>41248</c:v>
                </c:pt>
                <c:pt idx="2760">
                  <c:v>41249</c:v>
                </c:pt>
                <c:pt idx="2761">
                  <c:v>41250</c:v>
                </c:pt>
                <c:pt idx="2762">
                  <c:v>41253</c:v>
                </c:pt>
                <c:pt idx="2763">
                  <c:v>41254</c:v>
                </c:pt>
                <c:pt idx="2764">
                  <c:v>41255</c:v>
                </c:pt>
                <c:pt idx="2765">
                  <c:v>41256</c:v>
                </c:pt>
                <c:pt idx="2766">
                  <c:v>41257</c:v>
                </c:pt>
                <c:pt idx="2767">
                  <c:v>41260</c:v>
                </c:pt>
                <c:pt idx="2768">
                  <c:v>41261</c:v>
                </c:pt>
                <c:pt idx="2769">
                  <c:v>41262</c:v>
                </c:pt>
                <c:pt idx="2770">
                  <c:v>41263</c:v>
                </c:pt>
                <c:pt idx="2771">
                  <c:v>41264</c:v>
                </c:pt>
                <c:pt idx="2772">
                  <c:v>41267</c:v>
                </c:pt>
                <c:pt idx="2773">
                  <c:v>41268</c:v>
                </c:pt>
                <c:pt idx="2774">
                  <c:v>41269</c:v>
                </c:pt>
                <c:pt idx="2775">
                  <c:v>41270</c:v>
                </c:pt>
                <c:pt idx="2776">
                  <c:v>41271</c:v>
                </c:pt>
                <c:pt idx="2777">
                  <c:v>41274</c:v>
                </c:pt>
                <c:pt idx="2778">
                  <c:v>41275</c:v>
                </c:pt>
                <c:pt idx="2779">
                  <c:v>41276</c:v>
                </c:pt>
                <c:pt idx="2780">
                  <c:v>41277</c:v>
                </c:pt>
                <c:pt idx="2781">
                  <c:v>41278</c:v>
                </c:pt>
                <c:pt idx="2782">
                  <c:v>41281</c:v>
                </c:pt>
                <c:pt idx="2783">
                  <c:v>41282</c:v>
                </c:pt>
                <c:pt idx="2784">
                  <c:v>41283</c:v>
                </c:pt>
                <c:pt idx="2785">
                  <c:v>41284</c:v>
                </c:pt>
                <c:pt idx="2786">
                  <c:v>41285</c:v>
                </c:pt>
                <c:pt idx="2787">
                  <c:v>41288</c:v>
                </c:pt>
                <c:pt idx="2788">
                  <c:v>41289</c:v>
                </c:pt>
                <c:pt idx="2789">
                  <c:v>41290</c:v>
                </c:pt>
                <c:pt idx="2790">
                  <c:v>41291</c:v>
                </c:pt>
                <c:pt idx="2791">
                  <c:v>41292</c:v>
                </c:pt>
                <c:pt idx="2792">
                  <c:v>41295</c:v>
                </c:pt>
                <c:pt idx="2793">
                  <c:v>41296</c:v>
                </c:pt>
                <c:pt idx="2794">
                  <c:v>41297</c:v>
                </c:pt>
                <c:pt idx="2795">
                  <c:v>41298</c:v>
                </c:pt>
                <c:pt idx="2796">
                  <c:v>41299</c:v>
                </c:pt>
                <c:pt idx="2797">
                  <c:v>41302</c:v>
                </c:pt>
                <c:pt idx="2798">
                  <c:v>41303</c:v>
                </c:pt>
                <c:pt idx="2799">
                  <c:v>41304</c:v>
                </c:pt>
                <c:pt idx="2800">
                  <c:v>41305</c:v>
                </c:pt>
                <c:pt idx="2801">
                  <c:v>41306</c:v>
                </c:pt>
                <c:pt idx="2802">
                  <c:v>41309</c:v>
                </c:pt>
                <c:pt idx="2803">
                  <c:v>41310</c:v>
                </c:pt>
                <c:pt idx="2804">
                  <c:v>41311</c:v>
                </c:pt>
                <c:pt idx="2805">
                  <c:v>41312</c:v>
                </c:pt>
                <c:pt idx="2806">
                  <c:v>41313</c:v>
                </c:pt>
                <c:pt idx="2807">
                  <c:v>41316</c:v>
                </c:pt>
                <c:pt idx="2808">
                  <c:v>41317</c:v>
                </c:pt>
                <c:pt idx="2809">
                  <c:v>41318</c:v>
                </c:pt>
                <c:pt idx="2810">
                  <c:v>41319</c:v>
                </c:pt>
                <c:pt idx="2811">
                  <c:v>41320</c:v>
                </c:pt>
                <c:pt idx="2812">
                  <c:v>41323</c:v>
                </c:pt>
                <c:pt idx="2813">
                  <c:v>41324</c:v>
                </c:pt>
                <c:pt idx="2814">
                  <c:v>41325</c:v>
                </c:pt>
                <c:pt idx="2815">
                  <c:v>41326</c:v>
                </c:pt>
                <c:pt idx="2816">
                  <c:v>41327</c:v>
                </c:pt>
                <c:pt idx="2817">
                  <c:v>41330</c:v>
                </c:pt>
                <c:pt idx="2818">
                  <c:v>41331</c:v>
                </c:pt>
                <c:pt idx="2819">
                  <c:v>41332</c:v>
                </c:pt>
                <c:pt idx="2820">
                  <c:v>41333</c:v>
                </c:pt>
                <c:pt idx="2821">
                  <c:v>41334</c:v>
                </c:pt>
                <c:pt idx="2822">
                  <c:v>41337</c:v>
                </c:pt>
                <c:pt idx="2823">
                  <c:v>41338</c:v>
                </c:pt>
                <c:pt idx="2824">
                  <c:v>41339</c:v>
                </c:pt>
                <c:pt idx="2825">
                  <c:v>41340</c:v>
                </c:pt>
                <c:pt idx="2826">
                  <c:v>41341</c:v>
                </c:pt>
                <c:pt idx="2827">
                  <c:v>41344</c:v>
                </c:pt>
                <c:pt idx="2828">
                  <c:v>41345</c:v>
                </c:pt>
                <c:pt idx="2829">
                  <c:v>41346</c:v>
                </c:pt>
                <c:pt idx="2830">
                  <c:v>41347</c:v>
                </c:pt>
                <c:pt idx="2831">
                  <c:v>41348</c:v>
                </c:pt>
                <c:pt idx="2832">
                  <c:v>41351</c:v>
                </c:pt>
                <c:pt idx="2833">
                  <c:v>41352</c:v>
                </c:pt>
                <c:pt idx="2834">
                  <c:v>41353</c:v>
                </c:pt>
                <c:pt idx="2835">
                  <c:v>41354</c:v>
                </c:pt>
                <c:pt idx="2836">
                  <c:v>41355</c:v>
                </c:pt>
                <c:pt idx="2837">
                  <c:v>41358</c:v>
                </c:pt>
                <c:pt idx="2838">
                  <c:v>41359</c:v>
                </c:pt>
                <c:pt idx="2839">
                  <c:v>41360</c:v>
                </c:pt>
                <c:pt idx="2840">
                  <c:v>41361</c:v>
                </c:pt>
                <c:pt idx="2841">
                  <c:v>41362</c:v>
                </c:pt>
                <c:pt idx="2842">
                  <c:v>41365</c:v>
                </c:pt>
                <c:pt idx="2843">
                  <c:v>41366</c:v>
                </c:pt>
                <c:pt idx="2844">
                  <c:v>41367</c:v>
                </c:pt>
                <c:pt idx="2845">
                  <c:v>41368</c:v>
                </c:pt>
                <c:pt idx="2846">
                  <c:v>41369</c:v>
                </c:pt>
                <c:pt idx="2847">
                  <c:v>41372</c:v>
                </c:pt>
                <c:pt idx="2848">
                  <c:v>41373</c:v>
                </c:pt>
                <c:pt idx="2849">
                  <c:v>41374</c:v>
                </c:pt>
                <c:pt idx="2850">
                  <c:v>41375</c:v>
                </c:pt>
                <c:pt idx="2851">
                  <c:v>41376</c:v>
                </c:pt>
                <c:pt idx="2852">
                  <c:v>41379</c:v>
                </c:pt>
                <c:pt idx="2853">
                  <c:v>41380</c:v>
                </c:pt>
                <c:pt idx="2854">
                  <c:v>41381</c:v>
                </c:pt>
                <c:pt idx="2855">
                  <c:v>41382</c:v>
                </c:pt>
                <c:pt idx="2856">
                  <c:v>41383</c:v>
                </c:pt>
                <c:pt idx="2857">
                  <c:v>41386</c:v>
                </c:pt>
                <c:pt idx="2858">
                  <c:v>41387</c:v>
                </c:pt>
                <c:pt idx="2859">
                  <c:v>41388</c:v>
                </c:pt>
              </c:numCache>
            </c:numRef>
          </c:cat>
          <c:val>
            <c:numRef>
              <c:f>'Bunker Prices'!$B$616:$B$3475</c:f>
              <c:numCache>
                <c:formatCode>General</c:formatCode>
                <c:ptCount val="2860"/>
                <c:pt idx="0">
                  <c:v>151.5</c:v>
                </c:pt>
                <c:pt idx="1">
                  <c:v>151.5</c:v>
                </c:pt>
                <c:pt idx="2">
                  <c:v>151.5</c:v>
                </c:pt>
                <c:pt idx="3">
                  <c:v>156.5</c:v>
                </c:pt>
                <c:pt idx="4">
                  <c:v>156.5</c:v>
                </c:pt>
                <c:pt idx="5">
                  <c:v>162</c:v>
                </c:pt>
                <c:pt idx="6">
                  <c:v>162</c:v>
                </c:pt>
                <c:pt idx="7">
                  <c:v>155.5</c:v>
                </c:pt>
                <c:pt idx="8">
                  <c:v>155.5</c:v>
                </c:pt>
                <c:pt idx="9">
                  <c:v>155.5</c:v>
                </c:pt>
                <c:pt idx="10">
                  <c:v>155.5</c:v>
                </c:pt>
                <c:pt idx="11">
                  <c:v>155.5</c:v>
                </c:pt>
                <c:pt idx="12">
                  <c:v>155.5</c:v>
                </c:pt>
                <c:pt idx="13">
                  <c:v>155.5</c:v>
                </c:pt>
                <c:pt idx="14">
                  <c:v>155.5</c:v>
                </c:pt>
                <c:pt idx="15">
                  <c:v>156</c:v>
                </c:pt>
                <c:pt idx="16">
                  <c:v>156</c:v>
                </c:pt>
                <c:pt idx="17">
                  <c:v>156</c:v>
                </c:pt>
                <c:pt idx="18">
                  <c:v>156</c:v>
                </c:pt>
                <c:pt idx="19">
                  <c:v>156</c:v>
                </c:pt>
                <c:pt idx="20">
                  <c:v>156</c:v>
                </c:pt>
                <c:pt idx="21">
                  <c:v>156</c:v>
                </c:pt>
                <c:pt idx="22">
                  <c:v>152</c:v>
                </c:pt>
                <c:pt idx="23">
                  <c:v>150</c:v>
                </c:pt>
                <c:pt idx="24">
                  <c:v>150</c:v>
                </c:pt>
                <c:pt idx="25">
                  <c:v>150</c:v>
                </c:pt>
                <c:pt idx="26">
                  <c:v>150</c:v>
                </c:pt>
                <c:pt idx="27">
                  <c:v>150</c:v>
                </c:pt>
                <c:pt idx="28">
                  <c:v>158</c:v>
                </c:pt>
                <c:pt idx="29">
                  <c:v>158</c:v>
                </c:pt>
                <c:pt idx="30">
                  <c:v>158</c:v>
                </c:pt>
                <c:pt idx="31">
                  <c:v>148.5</c:v>
                </c:pt>
                <c:pt idx="32">
                  <c:v>148.5</c:v>
                </c:pt>
                <c:pt idx="33">
                  <c:v>148.5</c:v>
                </c:pt>
                <c:pt idx="34">
                  <c:v>148</c:v>
                </c:pt>
                <c:pt idx="35">
                  <c:v>148</c:v>
                </c:pt>
                <c:pt idx="36">
                  <c:v>148</c:v>
                </c:pt>
                <c:pt idx="37">
                  <c:v>148</c:v>
                </c:pt>
                <c:pt idx="38">
                  <c:v>155</c:v>
                </c:pt>
                <c:pt idx="39">
                  <c:v>155</c:v>
                </c:pt>
                <c:pt idx="40">
                  <c:v>155</c:v>
                </c:pt>
                <c:pt idx="41">
                  <c:v>155</c:v>
                </c:pt>
                <c:pt idx="42">
                  <c:v>155</c:v>
                </c:pt>
                <c:pt idx="43">
                  <c:v>155</c:v>
                </c:pt>
                <c:pt idx="44">
                  <c:v>153.5</c:v>
                </c:pt>
                <c:pt idx="45">
                  <c:v>153.5</c:v>
                </c:pt>
                <c:pt idx="46">
                  <c:v>153.5</c:v>
                </c:pt>
                <c:pt idx="47">
                  <c:v>153.5</c:v>
                </c:pt>
                <c:pt idx="48">
                  <c:v>153.5</c:v>
                </c:pt>
                <c:pt idx="49">
                  <c:v>156</c:v>
                </c:pt>
                <c:pt idx="50">
                  <c:v>156.5</c:v>
                </c:pt>
                <c:pt idx="51">
                  <c:v>156.5</c:v>
                </c:pt>
                <c:pt idx="52">
                  <c:v>156.5</c:v>
                </c:pt>
                <c:pt idx="53">
                  <c:v>156.5</c:v>
                </c:pt>
                <c:pt idx="54">
                  <c:v>156.5</c:v>
                </c:pt>
                <c:pt idx="55">
                  <c:v>148</c:v>
                </c:pt>
                <c:pt idx="56">
                  <c:v>148</c:v>
                </c:pt>
                <c:pt idx="57">
                  <c:v>148</c:v>
                </c:pt>
                <c:pt idx="58">
                  <c:v>148</c:v>
                </c:pt>
                <c:pt idx="59">
                  <c:v>148</c:v>
                </c:pt>
                <c:pt idx="60">
                  <c:v>148</c:v>
                </c:pt>
                <c:pt idx="61">
                  <c:v>148</c:v>
                </c:pt>
                <c:pt idx="62">
                  <c:v>148</c:v>
                </c:pt>
                <c:pt idx="63">
                  <c:v>165</c:v>
                </c:pt>
                <c:pt idx="64">
                  <c:v>165</c:v>
                </c:pt>
                <c:pt idx="65">
                  <c:v>165</c:v>
                </c:pt>
                <c:pt idx="66">
                  <c:v>165</c:v>
                </c:pt>
                <c:pt idx="67">
                  <c:v>165</c:v>
                </c:pt>
                <c:pt idx="68">
                  <c:v>162</c:v>
                </c:pt>
                <c:pt idx="69">
                  <c:v>163</c:v>
                </c:pt>
                <c:pt idx="70">
                  <c:v>163</c:v>
                </c:pt>
                <c:pt idx="71">
                  <c:v>163</c:v>
                </c:pt>
                <c:pt idx="72">
                  <c:v>163</c:v>
                </c:pt>
                <c:pt idx="73">
                  <c:v>163</c:v>
                </c:pt>
                <c:pt idx="74">
                  <c:v>163</c:v>
                </c:pt>
                <c:pt idx="75">
                  <c:v>163</c:v>
                </c:pt>
                <c:pt idx="76">
                  <c:v>161</c:v>
                </c:pt>
                <c:pt idx="77">
                  <c:v>161</c:v>
                </c:pt>
                <c:pt idx="78">
                  <c:v>166.5</c:v>
                </c:pt>
                <c:pt idx="79">
                  <c:v>166.5</c:v>
                </c:pt>
                <c:pt idx="80">
                  <c:v>166.5</c:v>
                </c:pt>
                <c:pt idx="81">
                  <c:v>167.5</c:v>
                </c:pt>
                <c:pt idx="82">
                  <c:v>167.5</c:v>
                </c:pt>
                <c:pt idx="83">
                  <c:v>167.5</c:v>
                </c:pt>
                <c:pt idx="84">
                  <c:v>167.5</c:v>
                </c:pt>
                <c:pt idx="85">
                  <c:v>167.5</c:v>
                </c:pt>
                <c:pt idx="86">
                  <c:v>165</c:v>
                </c:pt>
                <c:pt idx="87">
                  <c:v>174.5</c:v>
                </c:pt>
                <c:pt idx="88">
                  <c:v>174.5</c:v>
                </c:pt>
                <c:pt idx="89">
                  <c:v>175.5</c:v>
                </c:pt>
                <c:pt idx="90">
                  <c:v>175.5</c:v>
                </c:pt>
                <c:pt idx="91">
                  <c:v>175.5</c:v>
                </c:pt>
                <c:pt idx="92">
                  <c:v>175.5</c:v>
                </c:pt>
                <c:pt idx="93">
                  <c:v>178.5</c:v>
                </c:pt>
                <c:pt idx="94">
                  <c:v>177</c:v>
                </c:pt>
                <c:pt idx="95">
                  <c:v>177</c:v>
                </c:pt>
                <c:pt idx="96">
                  <c:v>176.5</c:v>
                </c:pt>
                <c:pt idx="97">
                  <c:v>176.5</c:v>
                </c:pt>
                <c:pt idx="98">
                  <c:v>182.5</c:v>
                </c:pt>
                <c:pt idx="99">
                  <c:v>182.5</c:v>
                </c:pt>
                <c:pt idx="100">
                  <c:v>184.5</c:v>
                </c:pt>
                <c:pt idx="101">
                  <c:v>185.5</c:v>
                </c:pt>
                <c:pt idx="102">
                  <c:v>185.5</c:v>
                </c:pt>
                <c:pt idx="103">
                  <c:v>182</c:v>
                </c:pt>
                <c:pt idx="104">
                  <c:v>182</c:v>
                </c:pt>
                <c:pt idx="105">
                  <c:v>182</c:v>
                </c:pt>
                <c:pt idx="106">
                  <c:v>182</c:v>
                </c:pt>
                <c:pt idx="107">
                  <c:v>178.5</c:v>
                </c:pt>
                <c:pt idx="108">
                  <c:v>178.5</c:v>
                </c:pt>
                <c:pt idx="109">
                  <c:v>176</c:v>
                </c:pt>
                <c:pt idx="110">
                  <c:v>176</c:v>
                </c:pt>
                <c:pt idx="111">
                  <c:v>178</c:v>
                </c:pt>
                <c:pt idx="112">
                  <c:v>178</c:v>
                </c:pt>
                <c:pt idx="113">
                  <c:v>178</c:v>
                </c:pt>
                <c:pt idx="114">
                  <c:v>178</c:v>
                </c:pt>
                <c:pt idx="115">
                  <c:v>178</c:v>
                </c:pt>
                <c:pt idx="116">
                  <c:v>178</c:v>
                </c:pt>
                <c:pt idx="117">
                  <c:v>176.5</c:v>
                </c:pt>
                <c:pt idx="118">
                  <c:v>176.5</c:v>
                </c:pt>
                <c:pt idx="119">
                  <c:v>170</c:v>
                </c:pt>
                <c:pt idx="120">
                  <c:v>170</c:v>
                </c:pt>
                <c:pt idx="121">
                  <c:v>170</c:v>
                </c:pt>
                <c:pt idx="122">
                  <c:v>170</c:v>
                </c:pt>
                <c:pt idx="123">
                  <c:v>170</c:v>
                </c:pt>
                <c:pt idx="124">
                  <c:v>169.5</c:v>
                </c:pt>
                <c:pt idx="125">
                  <c:v>169</c:v>
                </c:pt>
                <c:pt idx="126">
                  <c:v>169</c:v>
                </c:pt>
                <c:pt idx="127">
                  <c:v>169</c:v>
                </c:pt>
                <c:pt idx="128">
                  <c:v>170</c:v>
                </c:pt>
                <c:pt idx="129">
                  <c:v>168</c:v>
                </c:pt>
                <c:pt idx="130">
                  <c:v>163.5</c:v>
                </c:pt>
                <c:pt idx="131">
                  <c:v>163</c:v>
                </c:pt>
                <c:pt idx="132">
                  <c:v>158</c:v>
                </c:pt>
                <c:pt idx="133">
                  <c:v>154.5</c:v>
                </c:pt>
                <c:pt idx="134">
                  <c:v>156</c:v>
                </c:pt>
                <c:pt idx="135">
                  <c:v>155.5</c:v>
                </c:pt>
                <c:pt idx="136">
                  <c:v>152</c:v>
                </c:pt>
                <c:pt idx="137">
                  <c:v>147</c:v>
                </c:pt>
                <c:pt idx="138">
                  <c:v>145</c:v>
                </c:pt>
                <c:pt idx="139">
                  <c:v>150</c:v>
                </c:pt>
                <c:pt idx="140">
                  <c:v>147.75</c:v>
                </c:pt>
                <c:pt idx="141">
                  <c:v>150.5</c:v>
                </c:pt>
                <c:pt idx="142">
                  <c:v>150</c:v>
                </c:pt>
                <c:pt idx="143">
                  <c:v>145.5</c:v>
                </c:pt>
                <c:pt idx="144">
                  <c:v>145.5</c:v>
                </c:pt>
                <c:pt idx="145">
                  <c:v>145.5</c:v>
                </c:pt>
                <c:pt idx="146">
                  <c:v>145.5</c:v>
                </c:pt>
                <c:pt idx="147">
                  <c:v>145.5</c:v>
                </c:pt>
                <c:pt idx="148">
                  <c:v>145.5</c:v>
                </c:pt>
                <c:pt idx="149">
                  <c:v>143</c:v>
                </c:pt>
                <c:pt idx="150">
                  <c:v>143</c:v>
                </c:pt>
                <c:pt idx="151">
                  <c:v>143</c:v>
                </c:pt>
                <c:pt idx="152">
                  <c:v>144.5</c:v>
                </c:pt>
                <c:pt idx="153">
                  <c:v>144.5</c:v>
                </c:pt>
                <c:pt idx="154">
                  <c:v>142</c:v>
                </c:pt>
                <c:pt idx="155">
                  <c:v>145.5</c:v>
                </c:pt>
                <c:pt idx="156">
                  <c:v>149</c:v>
                </c:pt>
                <c:pt idx="157">
                  <c:v>146.5</c:v>
                </c:pt>
                <c:pt idx="158">
                  <c:v>152.5</c:v>
                </c:pt>
                <c:pt idx="159">
                  <c:v>155.5</c:v>
                </c:pt>
                <c:pt idx="160">
                  <c:v>160.5</c:v>
                </c:pt>
                <c:pt idx="161">
                  <c:v>163.5</c:v>
                </c:pt>
                <c:pt idx="162">
                  <c:v>164.5</c:v>
                </c:pt>
                <c:pt idx="163">
                  <c:v>164.5</c:v>
                </c:pt>
                <c:pt idx="164">
                  <c:v>164.5</c:v>
                </c:pt>
                <c:pt idx="165">
                  <c:v>164.5</c:v>
                </c:pt>
                <c:pt idx="166">
                  <c:v>170</c:v>
                </c:pt>
                <c:pt idx="167">
                  <c:v>173</c:v>
                </c:pt>
                <c:pt idx="168">
                  <c:v>173</c:v>
                </c:pt>
                <c:pt idx="169">
                  <c:v>173</c:v>
                </c:pt>
                <c:pt idx="170">
                  <c:v>173</c:v>
                </c:pt>
                <c:pt idx="171">
                  <c:v>173</c:v>
                </c:pt>
                <c:pt idx="172">
                  <c:v>178</c:v>
                </c:pt>
                <c:pt idx="173">
                  <c:v>179</c:v>
                </c:pt>
                <c:pt idx="174">
                  <c:v>175</c:v>
                </c:pt>
                <c:pt idx="175">
                  <c:v>172.5</c:v>
                </c:pt>
                <c:pt idx="176">
                  <c:v>178</c:v>
                </c:pt>
                <c:pt idx="177">
                  <c:v>178</c:v>
                </c:pt>
                <c:pt idx="178">
                  <c:v>183</c:v>
                </c:pt>
                <c:pt idx="179">
                  <c:v>185.5</c:v>
                </c:pt>
                <c:pt idx="180">
                  <c:v>190.5</c:v>
                </c:pt>
                <c:pt idx="181">
                  <c:v>190.5</c:v>
                </c:pt>
                <c:pt idx="182">
                  <c:v>195</c:v>
                </c:pt>
                <c:pt idx="183">
                  <c:v>199.5</c:v>
                </c:pt>
                <c:pt idx="184">
                  <c:v>192.5</c:v>
                </c:pt>
                <c:pt idx="185">
                  <c:v>190.5</c:v>
                </c:pt>
                <c:pt idx="186">
                  <c:v>188.5</c:v>
                </c:pt>
                <c:pt idx="187">
                  <c:v>188.5</c:v>
                </c:pt>
                <c:pt idx="188">
                  <c:v>189</c:v>
                </c:pt>
                <c:pt idx="189">
                  <c:v>189</c:v>
                </c:pt>
                <c:pt idx="190">
                  <c:v>192</c:v>
                </c:pt>
                <c:pt idx="191">
                  <c:v>191.5</c:v>
                </c:pt>
                <c:pt idx="192">
                  <c:v>198.5</c:v>
                </c:pt>
                <c:pt idx="193">
                  <c:v>198.5</c:v>
                </c:pt>
                <c:pt idx="194">
                  <c:v>197</c:v>
                </c:pt>
                <c:pt idx="195">
                  <c:v>200</c:v>
                </c:pt>
                <c:pt idx="196">
                  <c:v>200</c:v>
                </c:pt>
                <c:pt idx="197">
                  <c:v>203.5</c:v>
                </c:pt>
                <c:pt idx="198">
                  <c:v>212.5</c:v>
                </c:pt>
                <c:pt idx="199">
                  <c:v>210</c:v>
                </c:pt>
                <c:pt idx="200">
                  <c:v>207.5</c:v>
                </c:pt>
                <c:pt idx="201">
                  <c:v>207.5</c:v>
                </c:pt>
                <c:pt idx="202">
                  <c:v>198</c:v>
                </c:pt>
                <c:pt idx="203">
                  <c:v>209.5</c:v>
                </c:pt>
                <c:pt idx="204">
                  <c:v>204.5</c:v>
                </c:pt>
                <c:pt idx="205">
                  <c:v>200.5</c:v>
                </c:pt>
                <c:pt idx="206">
                  <c:v>200.5</c:v>
                </c:pt>
                <c:pt idx="207">
                  <c:v>201</c:v>
                </c:pt>
                <c:pt idx="208">
                  <c:v>202.5</c:v>
                </c:pt>
                <c:pt idx="209">
                  <c:v>203.5</c:v>
                </c:pt>
                <c:pt idx="210">
                  <c:v>202</c:v>
                </c:pt>
                <c:pt idx="211">
                  <c:v>203.5</c:v>
                </c:pt>
                <c:pt idx="212">
                  <c:v>203</c:v>
                </c:pt>
                <c:pt idx="213">
                  <c:v>196</c:v>
                </c:pt>
                <c:pt idx="214">
                  <c:v>203.5</c:v>
                </c:pt>
                <c:pt idx="215">
                  <c:v>198.5</c:v>
                </c:pt>
                <c:pt idx="216">
                  <c:v>202.5</c:v>
                </c:pt>
                <c:pt idx="217">
                  <c:v>201.5</c:v>
                </c:pt>
                <c:pt idx="218">
                  <c:v>200</c:v>
                </c:pt>
                <c:pt idx="219">
                  <c:v>198</c:v>
                </c:pt>
                <c:pt idx="220">
                  <c:v>201.5</c:v>
                </c:pt>
                <c:pt idx="221">
                  <c:v>197.5</c:v>
                </c:pt>
                <c:pt idx="222">
                  <c:v>191.5</c:v>
                </c:pt>
                <c:pt idx="223">
                  <c:v>186</c:v>
                </c:pt>
                <c:pt idx="224">
                  <c:v>184.5</c:v>
                </c:pt>
                <c:pt idx="225">
                  <c:v>184.5</c:v>
                </c:pt>
                <c:pt idx="226">
                  <c:v>179</c:v>
                </c:pt>
                <c:pt idx="227">
                  <c:v>181.5</c:v>
                </c:pt>
                <c:pt idx="228">
                  <c:v>181.5</c:v>
                </c:pt>
                <c:pt idx="229">
                  <c:v>172.5</c:v>
                </c:pt>
                <c:pt idx="230">
                  <c:v>170.5</c:v>
                </c:pt>
                <c:pt idx="231">
                  <c:v>177.5</c:v>
                </c:pt>
                <c:pt idx="232">
                  <c:v>180.5</c:v>
                </c:pt>
                <c:pt idx="233">
                  <c:v>177</c:v>
                </c:pt>
                <c:pt idx="234">
                  <c:v>168</c:v>
                </c:pt>
                <c:pt idx="235">
                  <c:v>167.5</c:v>
                </c:pt>
                <c:pt idx="236">
                  <c:v>177</c:v>
                </c:pt>
                <c:pt idx="237">
                  <c:v>165</c:v>
                </c:pt>
                <c:pt idx="238">
                  <c:v>159.5</c:v>
                </c:pt>
                <c:pt idx="239">
                  <c:v>159</c:v>
                </c:pt>
                <c:pt idx="240">
                  <c:v>163</c:v>
                </c:pt>
                <c:pt idx="241">
                  <c:v>156</c:v>
                </c:pt>
                <c:pt idx="242">
                  <c:v>156</c:v>
                </c:pt>
                <c:pt idx="243">
                  <c:v>155</c:v>
                </c:pt>
                <c:pt idx="244">
                  <c:v>159.5</c:v>
                </c:pt>
                <c:pt idx="245">
                  <c:v>153.5</c:v>
                </c:pt>
                <c:pt idx="246">
                  <c:v>153.5</c:v>
                </c:pt>
                <c:pt idx="247">
                  <c:v>153.5</c:v>
                </c:pt>
                <c:pt idx="248">
                  <c:v>149</c:v>
                </c:pt>
                <c:pt idx="249">
                  <c:v>151</c:v>
                </c:pt>
                <c:pt idx="250">
                  <c:v>153</c:v>
                </c:pt>
                <c:pt idx="251">
                  <c:v>151.5</c:v>
                </c:pt>
                <c:pt idx="252">
                  <c:v>152.5</c:v>
                </c:pt>
                <c:pt idx="253">
                  <c:v>152.5</c:v>
                </c:pt>
                <c:pt idx="254">
                  <c:v>151</c:v>
                </c:pt>
                <c:pt idx="255">
                  <c:v>152</c:v>
                </c:pt>
                <c:pt idx="256">
                  <c:v>152.5</c:v>
                </c:pt>
                <c:pt idx="257">
                  <c:v>152.5</c:v>
                </c:pt>
                <c:pt idx="258">
                  <c:v>150.5</c:v>
                </c:pt>
                <c:pt idx="259">
                  <c:v>150.5</c:v>
                </c:pt>
                <c:pt idx="260">
                  <c:v>152.5</c:v>
                </c:pt>
                <c:pt idx="261">
                  <c:v>151</c:v>
                </c:pt>
                <c:pt idx="262">
                  <c:v>151</c:v>
                </c:pt>
                <c:pt idx="263">
                  <c:v>148</c:v>
                </c:pt>
                <c:pt idx="264">
                  <c:v>150</c:v>
                </c:pt>
                <c:pt idx="265">
                  <c:v>145</c:v>
                </c:pt>
                <c:pt idx="266">
                  <c:v>147.5</c:v>
                </c:pt>
                <c:pt idx="267">
                  <c:v>143.5</c:v>
                </c:pt>
                <c:pt idx="268">
                  <c:v>149</c:v>
                </c:pt>
                <c:pt idx="269">
                  <c:v>145</c:v>
                </c:pt>
                <c:pt idx="270">
                  <c:v>145</c:v>
                </c:pt>
                <c:pt idx="271">
                  <c:v>148</c:v>
                </c:pt>
                <c:pt idx="272">
                  <c:v>148</c:v>
                </c:pt>
                <c:pt idx="273">
                  <c:v>146</c:v>
                </c:pt>
                <c:pt idx="274">
                  <c:v>146</c:v>
                </c:pt>
                <c:pt idx="275">
                  <c:v>147</c:v>
                </c:pt>
                <c:pt idx="276">
                  <c:v>145</c:v>
                </c:pt>
                <c:pt idx="277">
                  <c:v>145</c:v>
                </c:pt>
                <c:pt idx="278">
                  <c:v>153</c:v>
                </c:pt>
                <c:pt idx="279">
                  <c:v>150</c:v>
                </c:pt>
                <c:pt idx="280">
                  <c:v>151</c:v>
                </c:pt>
                <c:pt idx="281">
                  <c:v>151</c:v>
                </c:pt>
                <c:pt idx="282">
                  <c:v>154</c:v>
                </c:pt>
                <c:pt idx="283">
                  <c:v>157</c:v>
                </c:pt>
                <c:pt idx="284">
                  <c:v>154</c:v>
                </c:pt>
                <c:pt idx="285">
                  <c:v>154</c:v>
                </c:pt>
                <c:pt idx="286">
                  <c:v>154.5</c:v>
                </c:pt>
                <c:pt idx="287">
                  <c:v>150.5</c:v>
                </c:pt>
                <c:pt idx="288">
                  <c:v>154</c:v>
                </c:pt>
                <c:pt idx="289">
                  <c:v>155</c:v>
                </c:pt>
                <c:pt idx="290">
                  <c:v>152.5</c:v>
                </c:pt>
                <c:pt idx="291">
                  <c:v>153</c:v>
                </c:pt>
                <c:pt idx="292">
                  <c:v>155</c:v>
                </c:pt>
                <c:pt idx="293">
                  <c:v>164.5</c:v>
                </c:pt>
                <c:pt idx="294">
                  <c:v>168</c:v>
                </c:pt>
                <c:pt idx="295">
                  <c:v>168.5</c:v>
                </c:pt>
                <c:pt idx="296">
                  <c:v>173.5</c:v>
                </c:pt>
                <c:pt idx="297">
                  <c:v>173</c:v>
                </c:pt>
                <c:pt idx="298">
                  <c:v>173</c:v>
                </c:pt>
                <c:pt idx="299">
                  <c:v>175</c:v>
                </c:pt>
                <c:pt idx="300">
                  <c:v>185.5</c:v>
                </c:pt>
                <c:pt idx="301">
                  <c:v>183.5</c:v>
                </c:pt>
                <c:pt idx="302">
                  <c:v>183.5</c:v>
                </c:pt>
                <c:pt idx="303">
                  <c:v>183</c:v>
                </c:pt>
                <c:pt idx="304">
                  <c:v>180</c:v>
                </c:pt>
                <c:pt idx="305">
                  <c:v>180</c:v>
                </c:pt>
                <c:pt idx="306">
                  <c:v>189</c:v>
                </c:pt>
                <c:pt idx="307">
                  <c:v>188</c:v>
                </c:pt>
                <c:pt idx="308">
                  <c:v>185.5</c:v>
                </c:pt>
                <c:pt idx="309">
                  <c:v>190</c:v>
                </c:pt>
                <c:pt idx="310">
                  <c:v>182</c:v>
                </c:pt>
                <c:pt idx="311">
                  <c:v>177.5</c:v>
                </c:pt>
                <c:pt idx="312">
                  <c:v>177</c:v>
                </c:pt>
                <c:pt idx="313">
                  <c:v>178</c:v>
                </c:pt>
                <c:pt idx="314">
                  <c:v>174.5</c:v>
                </c:pt>
                <c:pt idx="315">
                  <c:v>176.5</c:v>
                </c:pt>
                <c:pt idx="316">
                  <c:v>174.5</c:v>
                </c:pt>
                <c:pt idx="317">
                  <c:v>174</c:v>
                </c:pt>
                <c:pt idx="318">
                  <c:v>171</c:v>
                </c:pt>
                <c:pt idx="319">
                  <c:v>173.5</c:v>
                </c:pt>
                <c:pt idx="320">
                  <c:v>174.5</c:v>
                </c:pt>
                <c:pt idx="321">
                  <c:v>177.5</c:v>
                </c:pt>
                <c:pt idx="322">
                  <c:v>178.5</c:v>
                </c:pt>
                <c:pt idx="323">
                  <c:v>180</c:v>
                </c:pt>
                <c:pt idx="324">
                  <c:v>173</c:v>
                </c:pt>
                <c:pt idx="325">
                  <c:v>172.5</c:v>
                </c:pt>
                <c:pt idx="326">
                  <c:v>174.5</c:v>
                </c:pt>
                <c:pt idx="327">
                  <c:v>175.5</c:v>
                </c:pt>
                <c:pt idx="328">
                  <c:v>177</c:v>
                </c:pt>
                <c:pt idx="329">
                  <c:v>170.5</c:v>
                </c:pt>
                <c:pt idx="330">
                  <c:v>170.5</c:v>
                </c:pt>
                <c:pt idx="331">
                  <c:v>171</c:v>
                </c:pt>
                <c:pt idx="332">
                  <c:v>169.5</c:v>
                </c:pt>
                <c:pt idx="333">
                  <c:v>172</c:v>
                </c:pt>
                <c:pt idx="334">
                  <c:v>168.5</c:v>
                </c:pt>
                <c:pt idx="335">
                  <c:v>168.5</c:v>
                </c:pt>
                <c:pt idx="336">
                  <c:v>163.5</c:v>
                </c:pt>
                <c:pt idx="337">
                  <c:v>163.5</c:v>
                </c:pt>
                <c:pt idx="338">
                  <c:v>170.5</c:v>
                </c:pt>
                <c:pt idx="339">
                  <c:v>167.5</c:v>
                </c:pt>
                <c:pt idx="340">
                  <c:v>166.5</c:v>
                </c:pt>
                <c:pt idx="341">
                  <c:v>167</c:v>
                </c:pt>
                <c:pt idx="342">
                  <c:v>166.5</c:v>
                </c:pt>
                <c:pt idx="343">
                  <c:v>165</c:v>
                </c:pt>
                <c:pt idx="344">
                  <c:v>162</c:v>
                </c:pt>
                <c:pt idx="345">
                  <c:v>162</c:v>
                </c:pt>
                <c:pt idx="346">
                  <c:v>160</c:v>
                </c:pt>
                <c:pt idx="347">
                  <c:v>158</c:v>
                </c:pt>
                <c:pt idx="348">
                  <c:v>162</c:v>
                </c:pt>
                <c:pt idx="349">
                  <c:v>156</c:v>
                </c:pt>
                <c:pt idx="350">
                  <c:v>157</c:v>
                </c:pt>
                <c:pt idx="351">
                  <c:v>155.5</c:v>
                </c:pt>
                <c:pt idx="352">
                  <c:v>155</c:v>
                </c:pt>
                <c:pt idx="353">
                  <c:v>158.5</c:v>
                </c:pt>
                <c:pt idx="354">
                  <c:v>155.5</c:v>
                </c:pt>
                <c:pt idx="355">
                  <c:v>153.5</c:v>
                </c:pt>
                <c:pt idx="356">
                  <c:v>153.5</c:v>
                </c:pt>
                <c:pt idx="357">
                  <c:v>150.5</c:v>
                </c:pt>
                <c:pt idx="358">
                  <c:v>154</c:v>
                </c:pt>
                <c:pt idx="359">
                  <c:v>155</c:v>
                </c:pt>
                <c:pt idx="360">
                  <c:v>159</c:v>
                </c:pt>
                <c:pt idx="361">
                  <c:v>159</c:v>
                </c:pt>
                <c:pt idx="362">
                  <c:v>157.5</c:v>
                </c:pt>
                <c:pt idx="363">
                  <c:v>160</c:v>
                </c:pt>
                <c:pt idx="364">
                  <c:v>160</c:v>
                </c:pt>
                <c:pt idx="365">
                  <c:v>160.5</c:v>
                </c:pt>
                <c:pt idx="366">
                  <c:v>164</c:v>
                </c:pt>
                <c:pt idx="367">
                  <c:v>163</c:v>
                </c:pt>
                <c:pt idx="368">
                  <c:v>168</c:v>
                </c:pt>
                <c:pt idx="369">
                  <c:v>167.5</c:v>
                </c:pt>
                <c:pt idx="370">
                  <c:v>165.5</c:v>
                </c:pt>
                <c:pt idx="371">
                  <c:v>173.5</c:v>
                </c:pt>
                <c:pt idx="372">
                  <c:v>173.5</c:v>
                </c:pt>
                <c:pt idx="373">
                  <c:v>174.5</c:v>
                </c:pt>
                <c:pt idx="374">
                  <c:v>178</c:v>
                </c:pt>
                <c:pt idx="375">
                  <c:v>172.5</c:v>
                </c:pt>
                <c:pt idx="376">
                  <c:v>174</c:v>
                </c:pt>
                <c:pt idx="377">
                  <c:v>165</c:v>
                </c:pt>
                <c:pt idx="378">
                  <c:v>165</c:v>
                </c:pt>
                <c:pt idx="379">
                  <c:v>169.5</c:v>
                </c:pt>
                <c:pt idx="380">
                  <c:v>169.5</c:v>
                </c:pt>
                <c:pt idx="381">
                  <c:v>169.5</c:v>
                </c:pt>
                <c:pt idx="382">
                  <c:v>169.5</c:v>
                </c:pt>
                <c:pt idx="383">
                  <c:v>169</c:v>
                </c:pt>
                <c:pt idx="384">
                  <c:v>169</c:v>
                </c:pt>
                <c:pt idx="385">
                  <c:v>171</c:v>
                </c:pt>
                <c:pt idx="386">
                  <c:v>169</c:v>
                </c:pt>
                <c:pt idx="387">
                  <c:v>168</c:v>
                </c:pt>
                <c:pt idx="388">
                  <c:v>167.5</c:v>
                </c:pt>
                <c:pt idx="389">
                  <c:v>167</c:v>
                </c:pt>
                <c:pt idx="390">
                  <c:v>172.5</c:v>
                </c:pt>
                <c:pt idx="391">
                  <c:v>170</c:v>
                </c:pt>
                <c:pt idx="392">
                  <c:v>172</c:v>
                </c:pt>
                <c:pt idx="393">
                  <c:v>169</c:v>
                </c:pt>
                <c:pt idx="394">
                  <c:v>169</c:v>
                </c:pt>
                <c:pt idx="395">
                  <c:v>170</c:v>
                </c:pt>
                <c:pt idx="396">
                  <c:v>171.5</c:v>
                </c:pt>
                <c:pt idx="397">
                  <c:v>171</c:v>
                </c:pt>
                <c:pt idx="398">
                  <c:v>168.5</c:v>
                </c:pt>
                <c:pt idx="399">
                  <c:v>169</c:v>
                </c:pt>
                <c:pt idx="400">
                  <c:v>168</c:v>
                </c:pt>
                <c:pt idx="401">
                  <c:v>168.5</c:v>
                </c:pt>
                <c:pt idx="402">
                  <c:v>163</c:v>
                </c:pt>
                <c:pt idx="403">
                  <c:v>166.5</c:v>
                </c:pt>
                <c:pt idx="404">
                  <c:v>162</c:v>
                </c:pt>
                <c:pt idx="405">
                  <c:v>163</c:v>
                </c:pt>
                <c:pt idx="406">
                  <c:v>163</c:v>
                </c:pt>
                <c:pt idx="407">
                  <c:v>158.5</c:v>
                </c:pt>
                <c:pt idx="408">
                  <c:v>154.5</c:v>
                </c:pt>
                <c:pt idx="409">
                  <c:v>154.5</c:v>
                </c:pt>
                <c:pt idx="410">
                  <c:v>152</c:v>
                </c:pt>
                <c:pt idx="411">
                  <c:v>148.5</c:v>
                </c:pt>
                <c:pt idx="412">
                  <c:v>147</c:v>
                </c:pt>
                <c:pt idx="413">
                  <c:v>146.5</c:v>
                </c:pt>
                <c:pt idx="414">
                  <c:v>146.5</c:v>
                </c:pt>
                <c:pt idx="415">
                  <c:v>146</c:v>
                </c:pt>
                <c:pt idx="416">
                  <c:v>143.5</c:v>
                </c:pt>
                <c:pt idx="417">
                  <c:v>143.5</c:v>
                </c:pt>
                <c:pt idx="418">
                  <c:v>143</c:v>
                </c:pt>
                <c:pt idx="419">
                  <c:v>143</c:v>
                </c:pt>
                <c:pt idx="420">
                  <c:v>145</c:v>
                </c:pt>
                <c:pt idx="421">
                  <c:v>141</c:v>
                </c:pt>
                <c:pt idx="422">
                  <c:v>141</c:v>
                </c:pt>
                <c:pt idx="423">
                  <c:v>139.5</c:v>
                </c:pt>
                <c:pt idx="424">
                  <c:v>139.5</c:v>
                </c:pt>
                <c:pt idx="425">
                  <c:v>139.5</c:v>
                </c:pt>
                <c:pt idx="426">
                  <c:v>139.5</c:v>
                </c:pt>
                <c:pt idx="427">
                  <c:v>136</c:v>
                </c:pt>
                <c:pt idx="428">
                  <c:v>136</c:v>
                </c:pt>
                <c:pt idx="429">
                  <c:v>141.5</c:v>
                </c:pt>
                <c:pt idx="430">
                  <c:v>141.5</c:v>
                </c:pt>
                <c:pt idx="431">
                  <c:v>144.5</c:v>
                </c:pt>
                <c:pt idx="432">
                  <c:v>145</c:v>
                </c:pt>
                <c:pt idx="433">
                  <c:v>156.5</c:v>
                </c:pt>
                <c:pt idx="434">
                  <c:v>160</c:v>
                </c:pt>
                <c:pt idx="435">
                  <c:v>161.5</c:v>
                </c:pt>
                <c:pt idx="436">
                  <c:v>160</c:v>
                </c:pt>
                <c:pt idx="437">
                  <c:v>162</c:v>
                </c:pt>
                <c:pt idx="438">
                  <c:v>164</c:v>
                </c:pt>
                <c:pt idx="439">
                  <c:v>165.5</c:v>
                </c:pt>
                <c:pt idx="440">
                  <c:v>162.5</c:v>
                </c:pt>
                <c:pt idx="441">
                  <c:v>159.5</c:v>
                </c:pt>
                <c:pt idx="442">
                  <c:v>158.5</c:v>
                </c:pt>
                <c:pt idx="443">
                  <c:v>160.5</c:v>
                </c:pt>
                <c:pt idx="444">
                  <c:v>163</c:v>
                </c:pt>
                <c:pt idx="445">
                  <c:v>164</c:v>
                </c:pt>
                <c:pt idx="446">
                  <c:v>158.5</c:v>
                </c:pt>
                <c:pt idx="447">
                  <c:v>159.5</c:v>
                </c:pt>
                <c:pt idx="448">
                  <c:v>160</c:v>
                </c:pt>
                <c:pt idx="449">
                  <c:v>162.5</c:v>
                </c:pt>
                <c:pt idx="450">
                  <c:v>160.5</c:v>
                </c:pt>
                <c:pt idx="451">
                  <c:v>159</c:v>
                </c:pt>
                <c:pt idx="452">
                  <c:v>159</c:v>
                </c:pt>
                <c:pt idx="453">
                  <c:v>162</c:v>
                </c:pt>
                <c:pt idx="454">
                  <c:v>163</c:v>
                </c:pt>
                <c:pt idx="455">
                  <c:v>161</c:v>
                </c:pt>
                <c:pt idx="456">
                  <c:v>159</c:v>
                </c:pt>
                <c:pt idx="457">
                  <c:v>159.5</c:v>
                </c:pt>
                <c:pt idx="458">
                  <c:v>158.5</c:v>
                </c:pt>
                <c:pt idx="459">
                  <c:v>158</c:v>
                </c:pt>
                <c:pt idx="460">
                  <c:v>160</c:v>
                </c:pt>
                <c:pt idx="461">
                  <c:v>160</c:v>
                </c:pt>
                <c:pt idx="462">
                  <c:v>161.5</c:v>
                </c:pt>
                <c:pt idx="463">
                  <c:v>161</c:v>
                </c:pt>
                <c:pt idx="464">
                  <c:v>161</c:v>
                </c:pt>
                <c:pt idx="465">
                  <c:v>161</c:v>
                </c:pt>
                <c:pt idx="466">
                  <c:v>160</c:v>
                </c:pt>
                <c:pt idx="467">
                  <c:v>147.5</c:v>
                </c:pt>
                <c:pt idx="468">
                  <c:v>147.5</c:v>
                </c:pt>
                <c:pt idx="469">
                  <c:v>158.5</c:v>
                </c:pt>
                <c:pt idx="470">
                  <c:v>162.5</c:v>
                </c:pt>
                <c:pt idx="471">
                  <c:v>162.5</c:v>
                </c:pt>
                <c:pt idx="472">
                  <c:v>162</c:v>
                </c:pt>
                <c:pt idx="473">
                  <c:v>163.5</c:v>
                </c:pt>
                <c:pt idx="474">
                  <c:v>163</c:v>
                </c:pt>
                <c:pt idx="475">
                  <c:v>159.5</c:v>
                </c:pt>
                <c:pt idx="476">
                  <c:v>162.5</c:v>
                </c:pt>
                <c:pt idx="477">
                  <c:v>162.5</c:v>
                </c:pt>
                <c:pt idx="478">
                  <c:v>165</c:v>
                </c:pt>
                <c:pt idx="479">
                  <c:v>159.5</c:v>
                </c:pt>
                <c:pt idx="480">
                  <c:v>158</c:v>
                </c:pt>
                <c:pt idx="481">
                  <c:v>159</c:v>
                </c:pt>
                <c:pt idx="482">
                  <c:v>154</c:v>
                </c:pt>
                <c:pt idx="483">
                  <c:v>154</c:v>
                </c:pt>
                <c:pt idx="484">
                  <c:v>154</c:v>
                </c:pt>
                <c:pt idx="485">
                  <c:v>156</c:v>
                </c:pt>
                <c:pt idx="486">
                  <c:v>157.5</c:v>
                </c:pt>
                <c:pt idx="487">
                  <c:v>157.5</c:v>
                </c:pt>
                <c:pt idx="488">
                  <c:v>155</c:v>
                </c:pt>
                <c:pt idx="489">
                  <c:v>158.5</c:v>
                </c:pt>
                <c:pt idx="490">
                  <c:v>157.5</c:v>
                </c:pt>
                <c:pt idx="491">
                  <c:v>156.5</c:v>
                </c:pt>
                <c:pt idx="492">
                  <c:v>156.5</c:v>
                </c:pt>
                <c:pt idx="493">
                  <c:v>157</c:v>
                </c:pt>
                <c:pt idx="494">
                  <c:v>157.5</c:v>
                </c:pt>
                <c:pt idx="495">
                  <c:v>157</c:v>
                </c:pt>
                <c:pt idx="496">
                  <c:v>157</c:v>
                </c:pt>
                <c:pt idx="497">
                  <c:v>154.5</c:v>
                </c:pt>
                <c:pt idx="498">
                  <c:v>157.5</c:v>
                </c:pt>
                <c:pt idx="499">
                  <c:v>157.5</c:v>
                </c:pt>
                <c:pt idx="500">
                  <c:v>162</c:v>
                </c:pt>
                <c:pt idx="501">
                  <c:v>162</c:v>
                </c:pt>
                <c:pt idx="502">
                  <c:v>162</c:v>
                </c:pt>
                <c:pt idx="503">
                  <c:v>164</c:v>
                </c:pt>
                <c:pt idx="504">
                  <c:v>161.5</c:v>
                </c:pt>
                <c:pt idx="505">
                  <c:v>160.5</c:v>
                </c:pt>
                <c:pt idx="506">
                  <c:v>162.5</c:v>
                </c:pt>
                <c:pt idx="507">
                  <c:v>161.5</c:v>
                </c:pt>
                <c:pt idx="508">
                  <c:v>165</c:v>
                </c:pt>
                <c:pt idx="509">
                  <c:v>162.5</c:v>
                </c:pt>
                <c:pt idx="510">
                  <c:v>161.5</c:v>
                </c:pt>
                <c:pt idx="511">
                  <c:v>162.5</c:v>
                </c:pt>
                <c:pt idx="512">
                  <c:v>163.5</c:v>
                </c:pt>
                <c:pt idx="513">
                  <c:v>166</c:v>
                </c:pt>
                <c:pt idx="514">
                  <c:v>168.5</c:v>
                </c:pt>
                <c:pt idx="515">
                  <c:v>171.5</c:v>
                </c:pt>
                <c:pt idx="516">
                  <c:v>170.5</c:v>
                </c:pt>
                <c:pt idx="517">
                  <c:v>170.5</c:v>
                </c:pt>
                <c:pt idx="518">
                  <c:v>172</c:v>
                </c:pt>
                <c:pt idx="519">
                  <c:v>175.5</c:v>
                </c:pt>
                <c:pt idx="520">
                  <c:v>177.5</c:v>
                </c:pt>
                <c:pt idx="521">
                  <c:v>180.5</c:v>
                </c:pt>
                <c:pt idx="522">
                  <c:v>181.5</c:v>
                </c:pt>
                <c:pt idx="523">
                  <c:v>181.5</c:v>
                </c:pt>
                <c:pt idx="524">
                  <c:v>180</c:v>
                </c:pt>
                <c:pt idx="525">
                  <c:v>183.5</c:v>
                </c:pt>
                <c:pt idx="526">
                  <c:v>181.5</c:v>
                </c:pt>
                <c:pt idx="527">
                  <c:v>184.5</c:v>
                </c:pt>
                <c:pt idx="528">
                  <c:v>184.5</c:v>
                </c:pt>
                <c:pt idx="529">
                  <c:v>184</c:v>
                </c:pt>
                <c:pt idx="530">
                  <c:v>182.5</c:v>
                </c:pt>
                <c:pt idx="531">
                  <c:v>182.5</c:v>
                </c:pt>
                <c:pt idx="532">
                  <c:v>181</c:v>
                </c:pt>
                <c:pt idx="533">
                  <c:v>189</c:v>
                </c:pt>
                <c:pt idx="534">
                  <c:v>183.5</c:v>
                </c:pt>
                <c:pt idx="535">
                  <c:v>184</c:v>
                </c:pt>
                <c:pt idx="536">
                  <c:v>184</c:v>
                </c:pt>
                <c:pt idx="537">
                  <c:v>184</c:v>
                </c:pt>
                <c:pt idx="538">
                  <c:v>181</c:v>
                </c:pt>
                <c:pt idx="539">
                  <c:v>184.5</c:v>
                </c:pt>
                <c:pt idx="540">
                  <c:v>183</c:v>
                </c:pt>
                <c:pt idx="541">
                  <c:v>179</c:v>
                </c:pt>
                <c:pt idx="542">
                  <c:v>179</c:v>
                </c:pt>
                <c:pt idx="543">
                  <c:v>176.5</c:v>
                </c:pt>
                <c:pt idx="544">
                  <c:v>171</c:v>
                </c:pt>
                <c:pt idx="545">
                  <c:v>170</c:v>
                </c:pt>
                <c:pt idx="546">
                  <c:v>167.5</c:v>
                </c:pt>
                <c:pt idx="547">
                  <c:v>165.5</c:v>
                </c:pt>
                <c:pt idx="548">
                  <c:v>163.5</c:v>
                </c:pt>
                <c:pt idx="549">
                  <c:v>164.5</c:v>
                </c:pt>
                <c:pt idx="550">
                  <c:v>165</c:v>
                </c:pt>
                <c:pt idx="551">
                  <c:v>159</c:v>
                </c:pt>
                <c:pt idx="552">
                  <c:v>158</c:v>
                </c:pt>
                <c:pt idx="553">
                  <c:v>161.5</c:v>
                </c:pt>
                <c:pt idx="554">
                  <c:v>164</c:v>
                </c:pt>
                <c:pt idx="555">
                  <c:v>164.5</c:v>
                </c:pt>
                <c:pt idx="556">
                  <c:v>164.5</c:v>
                </c:pt>
                <c:pt idx="557">
                  <c:v>164.5</c:v>
                </c:pt>
                <c:pt idx="558">
                  <c:v>164.5</c:v>
                </c:pt>
                <c:pt idx="559">
                  <c:v>163.5</c:v>
                </c:pt>
                <c:pt idx="560">
                  <c:v>164.5</c:v>
                </c:pt>
                <c:pt idx="561">
                  <c:v>171</c:v>
                </c:pt>
                <c:pt idx="562">
                  <c:v>172.5</c:v>
                </c:pt>
                <c:pt idx="563">
                  <c:v>176</c:v>
                </c:pt>
                <c:pt idx="564">
                  <c:v>178.5</c:v>
                </c:pt>
                <c:pt idx="565">
                  <c:v>179.5</c:v>
                </c:pt>
                <c:pt idx="566">
                  <c:v>180</c:v>
                </c:pt>
                <c:pt idx="567">
                  <c:v>183.5</c:v>
                </c:pt>
                <c:pt idx="568">
                  <c:v>182.5</c:v>
                </c:pt>
                <c:pt idx="569">
                  <c:v>178</c:v>
                </c:pt>
                <c:pt idx="570">
                  <c:v>181</c:v>
                </c:pt>
                <c:pt idx="571">
                  <c:v>179.5</c:v>
                </c:pt>
                <c:pt idx="572">
                  <c:v>180.5</c:v>
                </c:pt>
                <c:pt idx="573">
                  <c:v>179</c:v>
                </c:pt>
                <c:pt idx="574">
                  <c:v>179</c:v>
                </c:pt>
                <c:pt idx="575">
                  <c:v>179.5</c:v>
                </c:pt>
                <c:pt idx="576">
                  <c:v>179</c:v>
                </c:pt>
                <c:pt idx="577">
                  <c:v>181.5</c:v>
                </c:pt>
                <c:pt idx="578">
                  <c:v>181.5</c:v>
                </c:pt>
                <c:pt idx="579">
                  <c:v>180</c:v>
                </c:pt>
                <c:pt idx="580">
                  <c:v>181</c:v>
                </c:pt>
                <c:pt idx="581">
                  <c:v>181</c:v>
                </c:pt>
                <c:pt idx="582">
                  <c:v>181</c:v>
                </c:pt>
                <c:pt idx="583">
                  <c:v>182.5</c:v>
                </c:pt>
                <c:pt idx="584">
                  <c:v>181.5</c:v>
                </c:pt>
                <c:pt idx="585">
                  <c:v>183.5</c:v>
                </c:pt>
                <c:pt idx="586">
                  <c:v>183.5</c:v>
                </c:pt>
                <c:pt idx="587">
                  <c:v>181.5</c:v>
                </c:pt>
                <c:pt idx="588">
                  <c:v>181.5</c:v>
                </c:pt>
                <c:pt idx="589">
                  <c:v>181.5</c:v>
                </c:pt>
                <c:pt idx="590">
                  <c:v>179</c:v>
                </c:pt>
                <c:pt idx="591">
                  <c:v>179</c:v>
                </c:pt>
                <c:pt idx="592">
                  <c:v>179</c:v>
                </c:pt>
                <c:pt idx="593">
                  <c:v>182.5</c:v>
                </c:pt>
                <c:pt idx="594">
                  <c:v>181.5</c:v>
                </c:pt>
                <c:pt idx="595">
                  <c:v>183.5</c:v>
                </c:pt>
                <c:pt idx="596">
                  <c:v>185</c:v>
                </c:pt>
                <c:pt idx="597">
                  <c:v>185</c:v>
                </c:pt>
                <c:pt idx="598">
                  <c:v>185</c:v>
                </c:pt>
                <c:pt idx="599">
                  <c:v>182</c:v>
                </c:pt>
                <c:pt idx="600">
                  <c:v>181</c:v>
                </c:pt>
                <c:pt idx="601">
                  <c:v>178.5</c:v>
                </c:pt>
                <c:pt idx="602">
                  <c:v>178.5</c:v>
                </c:pt>
                <c:pt idx="603">
                  <c:v>173.5</c:v>
                </c:pt>
                <c:pt idx="604">
                  <c:v>173.5</c:v>
                </c:pt>
                <c:pt idx="605">
                  <c:v>178.5</c:v>
                </c:pt>
                <c:pt idx="606">
                  <c:v>178.5</c:v>
                </c:pt>
                <c:pt idx="607">
                  <c:v>177.5</c:v>
                </c:pt>
                <c:pt idx="608">
                  <c:v>178</c:v>
                </c:pt>
                <c:pt idx="609">
                  <c:v>174.5</c:v>
                </c:pt>
                <c:pt idx="610">
                  <c:v>174.5</c:v>
                </c:pt>
                <c:pt idx="611">
                  <c:v>181</c:v>
                </c:pt>
                <c:pt idx="612">
                  <c:v>181</c:v>
                </c:pt>
                <c:pt idx="613">
                  <c:v>180</c:v>
                </c:pt>
                <c:pt idx="614">
                  <c:v>180</c:v>
                </c:pt>
                <c:pt idx="615">
                  <c:v>180</c:v>
                </c:pt>
                <c:pt idx="616">
                  <c:v>180</c:v>
                </c:pt>
                <c:pt idx="617">
                  <c:v>180</c:v>
                </c:pt>
                <c:pt idx="618">
                  <c:v>180</c:v>
                </c:pt>
                <c:pt idx="619">
                  <c:v>180</c:v>
                </c:pt>
                <c:pt idx="620">
                  <c:v>182.5</c:v>
                </c:pt>
                <c:pt idx="621">
                  <c:v>181</c:v>
                </c:pt>
                <c:pt idx="622">
                  <c:v>181</c:v>
                </c:pt>
                <c:pt idx="623">
                  <c:v>181</c:v>
                </c:pt>
                <c:pt idx="624">
                  <c:v>183.5</c:v>
                </c:pt>
                <c:pt idx="625">
                  <c:v>183.5</c:v>
                </c:pt>
                <c:pt idx="626">
                  <c:v>188</c:v>
                </c:pt>
                <c:pt idx="627">
                  <c:v>186.5</c:v>
                </c:pt>
                <c:pt idx="628">
                  <c:v>188</c:v>
                </c:pt>
                <c:pt idx="629">
                  <c:v>187.5</c:v>
                </c:pt>
                <c:pt idx="630">
                  <c:v>187.5</c:v>
                </c:pt>
                <c:pt idx="631">
                  <c:v>187.5</c:v>
                </c:pt>
                <c:pt idx="632">
                  <c:v>187.5</c:v>
                </c:pt>
                <c:pt idx="633">
                  <c:v>195.5</c:v>
                </c:pt>
                <c:pt idx="634">
                  <c:v>195.5</c:v>
                </c:pt>
                <c:pt idx="635">
                  <c:v>193.5</c:v>
                </c:pt>
                <c:pt idx="636">
                  <c:v>198.5</c:v>
                </c:pt>
                <c:pt idx="637">
                  <c:v>197</c:v>
                </c:pt>
                <c:pt idx="638">
                  <c:v>197.5</c:v>
                </c:pt>
                <c:pt idx="639">
                  <c:v>194.5</c:v>
                </c:pt>
                <c:pt idx="640">
                  <c:v>202.5</c:v>
                </c:pt>
                <c:pt idx="641">
                  <c:v>199.5</c:v>
                </c:pt>
                <c:pt idx="642">
                  <c:v>199.5</c:v>
                </c:pt>
                <c:pt idx="643">
                  <c:v>199.5</c:v>
                </c:pt>
                <c:pt idx="644">
                  <c:v>198.5</c:v>
                </c:pt>
                <c:pt idx="645">
                  <c:v>198.5</c:v>
                </c:pt>
                <c:pt idx="646">
                  <c:v>198.5</c:v>
                </c:pt>
                <c:pt idx="647">
                  <c:v>198.5</c:v>
                </c:pt>
                <c:pt idx="648">
                  <c:v>198.5</c:v>
                </c:pt>
                <c:pt idx="649">
                  <c:v>182</c:v>
                </c:pt>
                <c:pt idx="650">
                  <c:v>186</c:v>
                </c:pt>
                <c:pt idx="651">
                  <c:v>186</c:v>
                </c:pt>
                <c:pt idx="652">
                  <c:v>186</c:v>
                </c:pt>
                <c:pt idx="653">
                  <c:v>178.5</c:v>
                </c:pt>
                <c:pt idx="654">
                  <c:v>178.5</c:v>
                </c:pt>
                <c:pt idx="655">
                  <c:v>171</c:v>
                </c:pt>
                <c:pt idx="656">
                  <c:v>171.5</c:v>
                </c:pt>
                <c:pt idx="657">
                  <c:v>177.5</c:v>
                </c:pt>
                <c:pt idx="658">
                  <c:v>176.5</c:v>
                </c:pt>
                <c:pt idx="659">
                  <c:v>161.5</c:v>
                </c:pt>
                <c:pt idx="660">
                  <c:v>161.5</c:v>
                </c:pt>
                <c:pt idx="661">
                  <c:v>155</c:v>
                </c:pt>
                <c:pt idx="662">
                  <c:v>153.5</c:v>
                </c:pt>
                <c:pt idx="663">
                  <c:v>151</c:v>
                </c:pt>
                <c:pt idx="664">
                  <c:v>155.5</c:v>
                </c:pt>
                <c:pt idx="665">
                  <c:v>151.5</c:v>
                </c:pt>
                <c:pt idx="666">
                  <c:v>155</c:v>
                </c:pt>
                <c:pt idx="667">
                  <c:v>155</c:v>
                </c:pt>
                <c:pt idx="668">
                  <c:v>155</c:v>
                </c:pt>
                <c:pt idx="669">
                  <c:v>155.5</c:v>
                </c:pt>
                <c:pt idx="670">
                  <c:v>155.5</c:v>
                </c:pt>
                <c:pt idx="671">
                  <c:v>157.5</c:v>
                </c:pt>
                <c:pt idx="672">
                  <c:v>157.5</c:v>
                </c:pt>
                <c:pt idx="673">
                  <c:v>155.5</c:v>
                </c:pt>
                <c:pt idx="674">
                  <c:v>163.5</c:v>
                </c:pt>
                <c:pt idx="675">
                  <c:v>158.5</c:v>
                </c:pt>
                <c:pt idx="676">
                  <c:v>163.5</c:v>
                </c:pt>
                <c:pt idx="677">
                  <c:v>158.5</c:v>
                </c:pt>
                <c:pt idx="678">
                  <c:v>155.5</c:v>
                </c:pt>
                <c:pt idx="679">
                  <c:v>155.5</c:v>
                </c:pt>
                <c:pt idx="680">
                  <c:v>155.5</c:v>
                </c:pt>
                <c:pt idx="681">
                  <c:v>155.5</c:v>
                </c:pt>
                <c:pt idx="682">
                  <c:v>155.5</c:v>
                </c:pt>
                <c:pt idx="683">
                  <c:v>176.5</c:v>
                </c:pt>
                <c:pt idx="684">
                  <c:v>172.5</c:v>
                </c:pt>
                <c:pt idx="685">
                  <c:v>169.5</c:v>
                </c:pt>
                <c:pt idx="686">
                  <c:v>171.5</c:v>
                </c:pt>
                <c:pt idx="687">
                  <c:v>171.5</c:v>
                </c:pt>
                <c:pt idx="688">
                  <c:v>171.5</c:v>
                </c:pt>
                <c:pt idx="689">
                  <c:v>167.5</c:v>
                </c:pt>
                <c:pt idx="690">
                  <c:v>165</c:v>
                </c:pt>
                <c:pt idx="691">
                  <c:v>165</c:v>
                </c:pt>
                <c:pt idx="692">
                  <c:v>165</c:v>
                </c:pt>
                <c:pt idx="693">
                  <c:v>166</c:v>
                </c:pt>
                <c:pt idx="694">
                  <c:v>165</c:v>
                </c:pt>
                <c:pt idx="695">
                  <c:v>167</c:v>
                </c:pt>
                <c:pt idx="696">
                  <c:v>167</c:v>
                </c:pt>
                <c:pt idx="697">
                  <c:v>167</c:v>
                </c:pt>
                <c:pt idx="698">
                  <c:v>167</c:v>
                </c:pt>
                <c:pt idx="699">
                  <c:v>169.5</c:v>
                </c:pt>
                <c:pt idx="700">
                  <c:v>171.5</c:v>
                </c:pt>
                <c:pt idx="701">
                  <c:v>182.5</c:v>
                </c:pt>
                <c:pt idx="702">
                  <c:v>182.5</c:v>
                </c:pt>
                <c:pt idx="703">
                  <c:v>186.5</c:v>
                </c:pt>
                <c:pt idx="704">
                  <c:v>194.5</c:v>
                </c:pt>
                <c:pt idx="705">
                  <c:v>194.5</c:v>
                </c:pt>
                <c:pt idx="706">
                  <c:v>188.5</c:v>
                </c:pt>
                <c:pt idx="707">
                  <c:v>188.5</c:v>
                </c:pt>
                <c:pt idx="708">
                  <c:v>183.5</c:v>
                </c:pt>
                <c:pt idx="709">
                  <c:v>189.5</c:v>
                </c:pt>
                <c:pt idx="710">
                  <c:v>187.5</c:v>
                </c:pt>
                <c:pt idx="711">
                  <c:v>188.5</c:v>
                </c:pt>
                <c:pt idx="712">
                  <c:v>184.5</c:v>
                </c:pt>
                <c:pt idx="713">
                  <c:v>182.5</c:v>
                </c:pt>
                <c:pt idx="714">
                  <c:v>182.5</c:v>
                </c:pt>
                <c:pt idx="715">
                  <c:v>182.5</c:v>
                </c:pt>
                <c:pt idx="716">
                  <c:v>188</c:v>
                </c:pt>
                <c:pt idx="717">
                  <c:v>192.5</c:v>
                </c:pt>
                <c:pt idx="718">
                  <c:v>191.5</c:v>
                </c:pt>
                <c:pt idx="719">
                  <c:v>193.5</c:v>
                </c:pt>
                <c:pt idx="720">
                  <c:v>193.5</c:v>
                </c:pt>
                <c:pt idx="721">
                  <c:v>196.5</c:v>
                </c:pt>
                <c:pt idx="722">
                  <c:v>195.5</c:v>
                </c:pt>
                <c:pt idx="723">
                  <c:v>193.5</c:v>
                </c:pt>
                <c:pt idx="724">
                  <c:v>193.5</c:v>
                </c:pt>
                <c:pt idx="725">
                  <c:v>194.5</c:v>
                </c:pt>
                <c:pt idx="726">
                  <c:v>198.5</c:v>
                </c:pt>
                <c:pt idx="727">
                  <c:v>198.5</c:v>
                </c:pt>
                <c:pt idx="728">
                  <c:v>205.5</c:v>
                </c:pt>
                <c:pt idx="729">
                  <c:v>205.5</c:v>
                </c:pt>
                <c:pt idx="730">
                  <c:v>212.5</c:v>
                </c:pt>
                <c:pt idx="731">
                  <c:v>212.5</c:v>
                </c:pt>
                <c:pt idx="732">
                  <c:v>214.5</c:v>
                </c:pt>
                <c:pt idx="733">
                  <c:v>210.5</c:v>
                </c:pt>
                <c:pt idx="734">
                  <c:v>208.5</c:v>
                </c:pt>
                <c:pt idx="735">
                  <c:v>208.5</c:v>
                </c:pt>
                <c:pt idx="736">
                  <c:v>208.5</c:v>
                </c:pt>
                <c:pt idx="737">
                  <c:v>215.5</c:v>
                </c:pt>
                <c:pt idx="738">
                  <c:v>213.5</c:v>
                </c:pt>
                <c:pt idx="739">
                  <c:v>218.5</c:v>
                </c:pt>
                <c:pt idx="740">
                  <c:v>226.5</c:v>
                </c:pt>
                <c:pt idx="741">
                  <c:v>226.5</c:v>
                </c:pt>
                <c:pt idx="742">
                  <c:v>226.5</c:v>
                </c:pt>
                <c:pt idx="743">
                  <c:v>222.5</c:v>
                </c:pt>
                <c:pt idx="744">
                  <c:v>222.5</c:v>
                </c:pt>
                <c:pt idx="745">
                  <c:v>224.5</c:v>
                </c:pt>
                <c:pt idx="746">
                  <c:v>224.5</c:v>
                </c:pt>
                <c:pt idx="747">
                  <c:v>224.5</c:v>
                </c:pt>
                <c:pt idx="748">
                  <c:v>224.5</c:v>
                </c:pt>
                <c:pt idx="749">
                  <c:v>224.5</c:v>
                </c:pt>
                <c:pt idx="750">
                  <c:v>234.5</c:v>
                </c:pt>
                <c:pt idx="751">
                  <c:v>234.5</c:v>
                </c:pt>
                <c:pt idx="752">
                  <c:v>234.5</c:v>
                </c:pt>
                <c:pt idx="753">
                  <c:v>238.5</c:v>
                </c:pt>
                <c:pt idx="754">
                  <c:v>238.5</c:v>
                </c:pt>
                <c:pt idx="755">
                  <c:v>212.5</c:v>
                </c:pt>
                <c:pt idx="756">
                  <c:v>238.5</c:v>
                </c:pt>
                <c:pt idx="757">
                  <c:v>247.5</c:v>
                </c:pt>
                <c:pt idx="758">
                  <c:v>261.5</c:v>
                </c:pt>
                <c:pt idx="759">
                  <c:v>262</c:v>
                </c:pt>
                <c:pt idx="760">
                  <c:v>267.5</c:v>
                </c:pt>
                <c:pt idx="761">
                  <c:v>284</c:v>
                </c:pt>
                <c:pt idx="762">
                  <c:v>268.5</c:v>
                </c:pt>
                <c:pt idx="763">
                  <c:v>268.5</c:v>
                </c:pt>
                <c:pt idx="764">
                  <c:v>250.5</c:v>
                </c:pt>
                <c:pt idx="765">
                  <c:v>245.5</c:v>
                </c:pt>
                <c:pt idx="766">
                  <c:v>247.5</c:v>
                </c:pt>
                <c:pt idx="767">
                  <c:v>245</c:v>
                </c:pt>
                <c:pt idx="768">
                  <c:v>241</c:v>
                </c:pt>
                <c:pt idx="769">
                  <c:v>251</c:v>
                </c:pt>
                <c:pt idx="770">
                  <c:v>258.5</c:v>
                </c:pt>
                <c:pt idx="771">
                  <c:v>258.5</c:v>
                </c:pt>
                <c:pt idx="772">
                  <c:v>267</c:v>
                </c:pt>
                <c:pt idx="773">
                  <c:v>267</c:v>
                </c:pt>
                <c:pt idx="774">
                  <c:v>261</c:v>
                </c:pt>
                <c:pt idx="775">
                  <c:v>256.5</c:v>
                </c:pt>
                <c:pt idx="776">
                  <c:v>254.5</c:v>
                </c:pt>
                <c:pt idx="777">
                  <c:v>254.5</c:v>
                </c:pt>
                <c:pt idx="778">
                  <c:v>257</c:v>
                </c:pt>
                <c:pt idx="779">
                  <c:v>252.5</c:v>
                </c:pt>
                <c:pt idx="780">
                  <c:v>249.5</c:v>
                </c:pt>
                <c:pt idx="781">
                  <c:v>251.5</c:v>
                </c:pt>
                <c:pt idx="782">
                  <c:v>252.5</c:v>
                </c:pt>
                <c:pt idx="783">
                  <c:v>250.5</c:v>
                </c:pt>
                <c:pt idx="784">
                  <c:v>251</c:v>
                </c:pt>
                <c:pt idx="785">
                  <c:v>246</c:v>
                </c:pt>
                <c:pt idx="786">
                  <c:v>246</c:v>
                </c:pt>
                <c:pt idx="787">
                  <c:v>244</c:v>
                </c:pt>
                <c:pt idx="788">
                  <c:v>246</c:v>
                </c:pt>
                <c:pt idx="789">
                  <c:v>249.5</c:v>
                </c:pt>
                <c:pt idx="790">
                  <c:v>250.5</c:v>
                </c:pt>
                <c:pt idx="791">
                  <c:v>250.5</c:v>
                </c:pt>
                <c:pt idx="792">
                  <c:v>251</c:v>
                </c:pt>
                <c:pt idx="793">
                  <c:v>244.5</c:v>
                </c:pt>
                <c:pt idx="794">
                  <c:v>244.5</c:v>
                </c:pt>
                <c:pt idx="795">
                  <c:v>244.5</c:v>
                </c:pt>
                <c:pt idx="796">
                  <c:v>244.5</c:v>
                </c:pt>
                <c:pt idx="797">
                  <c:v>244.5</c:v>
                </c:pt>
                <c:pt idx="798">
                  <c:v>233.5</c:v>
                </c:pt>
                <c:pt idx="799">
                  <c:v>237</c:v>
                </c:pt>
                <c:pt idx="800">
                  <c:v>251</c:v>
                </c:pt>
                <c:pt idx="801">
                  <c:v>255</c:v>
                </c:pt>
                <c:pt idx="802">
                  <c:v>257</c:v>
                </c:pt>
                <c:pt idx="803">
                  <c:v>251.5</c:v>
                </c:pt>
                <c:pt idx="804">
                  <c:v>246.5</c:v>
                </c:pt>
                <c:pt idx="805">
                  <c:v>243.5</c:v>
                </c:pt>
                <c:pt idx="806">
                  <c:v>243.5</c:v>
                </c:pt>
                <c:pt idx="807">
                  <c:v>246</c:v>
                </c:pt>
                <c:pt idx="808">
                  <c:v>246</c:v>
                </c:pt>
                <c:pt idx="809">
                  <c:v>253.5</c:v>
                </c:pt>
                <c:pt idx="810">
                  <c:v>255.5</c:v>
                </c:pt>
                <c:pt idx="811">
                  <c:v>252.5</c:v>
                </c:pt>
                <c:pt idx="812">
                  <c:v>257.5</c:v>
                </c:pt>
                <c:pt idx="813">
                  <c:v>256.5</c:v>
                </c:pt>
                <c:pt idx="814">
                  <c:v>260.5</c:v>
                </c:pt>
                <c:pt idx="815">
                  <c:v>260.5</c:v>
                </c:pt>
                <c:pt idx="816">
                  <c:v>260.5</c:v>
                </c:pt>
                <c:pt idx="817">
                  <c:v>265</c:v>
                </c:pt>
                <c:pt idx="818">
                  <c:v>265.5</c:v>
                </c:pt>
                <c:pt idx="819">
                  <c:v>262</c:v>
                </c:pt>
                <c:pt idx="820">
                  <c:v>255.5</c:v>
                </c:pt>
                <c:pt idx="821">
                  <c:v>259.5</c:v>
                </c:pt>
                <c:pt idx="822">
                  <c:v>259.5</c:v>
                </c:pt>
                <c:pt idx="823">
                  <c:v>264.5</c:v>
                </c:pt>
                <c:pt idx="824">
                  <c:v>273.5</c:v>
                </c:pt>
                <c:pt idx="825">
                  <c:v>273.5</c:v>
                </c:pt>
                <c:pt idx="826">
                  <c:v>279</c:v>
                </c:pt>
                <c:pt idx="827">
                  <c:v>274.5</c:v>
                </c:pt>
                <c:pt idx="828">
                  <c:v>266</c:v>
                </c:pt>
                <c:pt idx="829">
                  <c:v>277.5</c:v>
                </c:pt>
                <c:pt idx="830">
                  <c:v>269</c:v>
                </c:pt>
                <c:pt idx="831">
                  <c:v>260.5</c:v>
                </c:pt>
                <c:pt idx="832">
                  <c:v>260.5</c:v>
                </c:pt>
                <c:pt idx="833">
                  <c:v>259</c:v>
                </c:pt>
                <c:pt idx="834">
                  <c:v>259</c:v>
                </c:pt>
                <c:pt idx="835">
                  <c:v>259</c:v>
                </c:pt>
                <c:pt idx="836">
                  <c:v>248</c:v>
                </c:pt>
                <c:pt idx="837">
                  <c:v>248.5</c:v>
                </c:pt>
                <c:pt idx="838">
                  <c:v>256</c:v>
                </c:pt>
                <c:pt idx="839">
                  <c:v>259</c:v>
                </c:pt>
                <c:pt idx="840">
                  <c:v>254</c:v>
                </c:pt>
                <c:pt idx="841">
                  <c:v>254</c:v>
                </c:pt>
                <c:pt idx="842">
                  <c:v>259.5</c:v>
                </c:pt>
                <c:pt idx="843">
                  <c:v>260.5</c:v>
                </c:pt>
                <c:pt idx="844">
                  <c:v>260.5</c:v>
                </c:pt>
                <c:pt idx="845">
                  <c:v>261</c:v>
                </c:pt>
                <c:pt idx="846">
                  <c:v>262.5</c:v>
                </c:pt>
                <c:pt idx="847">
                  <c:v>265</c:v>
                </c:pt>
                <c:pt idx="848">
                  <c:v>270</c:v>
                </c:pt>
                <c:pt idx="849">
                  <c:v>271</c:v>
                </c:pt>
                <c:pt idx="850">
                  <c:v>271</c:v>
                </c:pt>
                <c:pt idx="851">
                  <c:v>275</c:v>
                </c:pt>
                <c:pt idx="852">
                  <c:v>275</c:v>
                </c:pt>
                <c:pt idx="853">
                  <c:v>275.5</c:v>
                </c:pt>
                <c:pt idx="854">
                  <c:v>270.5</c:v>
                </c:pt>
                <c:pt idx="855">
                  <c:v>269</c:v>
                </c:pt>
                <c:pt idx="856">
                  <c:v>264.5</c:v>
                </c:pt>
                <c:pt idx="857">
                  <c:v>276.5</c:v>
                </c:pt>
                <c:pt idx="858">
                  <c:v>276.5</c:v>
                </c:pt>
                <c:pt idx="859">
                  <c:v>276.5</c:v>
                </c:pt>
                <c:pt idx="860">
                  <c:v>278.5</c:v>
                </c:pt>
                <c:pt idx="861">
                  <c:v>277.5</c:v>
                </c:pt>
                <c:pt idx="862">
                  <c:v>277.5</c:v>
                </c:pt>
                <c:pt idx="863">
                  <c:v>285</c:v>
                </c:pt>
                <c:pt idx="864">
                  <c:v>292</c:v>
                </c:pt>
                <c:pt idx="865">
                  <c:v>298.5</c:v>
                </c:pt>
                <c:pt idx="866">
                  <c:v>306</c:v>
                </c:pt>
                <c:pt idx="867">
                  <c:v>306</c:v>
                </c:pt>
                <c:pt idx="868">
                  <c:v>306.5</c:v>
                </c:pt>
                <c:pt idx="869">
                  <c:v>306.5</c:v>
                </c:pt>
                <c:pt idx="870">
                  <c:v>317.5</c:v>
                </c:pt>
                <c:pt idx="871">
                  <c:v>306.5</c:v>
                </c:pt>
                <c:pt idx="872">
                  <c:v>300.5</c:v>
                </c:pt>
                <c:pt idx="873">
                  <c:v>300.5</c:v>
                </c:pt>
                <c:pt idx="874">
                  <c:v>300.5</c:v>
                </c:pt>
                <c:pt idx="875">
                  <c:v>306.5</c:v>
                </c:pt>
                <c:pt idx="876">
                  <c:v>310</c:v>
                </c:pt>
                <c:pt idx="877">
                  <c:v>303</c:v>
                </c:pt>
                <c:pt idx="878">
                  <c:v>315</c:v>
                </c:pt>
                <c:pt idx="879">
                  <c:v>309</c:v>
                </c:pt>
                <c:pt idx="880">
                  <c:v>314.5</c:v>
                </c:pt>
                <c:pt idx="881">
                  <c:v>313</c:v>
                </c:pt>
                <c:pt idx="882">
                  <c:v>307.5</c:v>
                </c:pt>
                <c:pt idx="883">
                  <c:v>307.5</c:v>
                </c:pt>
                <c:pt idx="884">
                  <c:v>311</c:v>
                </c:pt>
                <c:pt idx="885">
                  <c:v>312.5</c:v>
                </c:pt>
                <c:pt idx="886">
                  <c:v>315.5</c:v>
                </c:pt>
                <c:pt idx="887">
                  <c:v>316</c:v>
                </c:pt>
                <c:pt idx="888">
                  <c:v>313</c:v>
                </c:pt>
                <c:pt idx="889">
                  <c:v>313</c:v>
                </c:pt>
                <c:pt idx="890">
                  <c:v>304</c:v>
                </c:pt>
                <c:pt idx="891">
                  <c:v>296</c:v>
                </c:pt>
                <c:pt idx="892">
                  <c:v>300.5</c:v>
                </c:pt>
                <c:pt idx="893">
                  <c:v>303</c:v>
                </c:pt>
                <c:pt idx="894">
                  <c:v>308.5</c:v>
                </c:pt>
                <c:pt idx="895">
                  <c:v>314</c:v>
                </c:pt>
                <c:pt idx="896">
                  <c:v>312</c:v>
                </c:pt>
                <c:pt idx="897">
                  <c:v>300.5</c:v>
                </c:pt>
                <c:pt idx="898">
                  <c:v>304</c:v>
                </c:pt>
                <c:pt idx="899">
                  <c:v>296.5</c:v>
                </c:pt>
                <c:pt idx="900">
                  <c:v>296.5</c:v>
                </c:pt>
                <c:pt idx="901">
                  <c:v>295.5</c:v>
                </c:pt>
                <c:pt idx="902">
                  <c:v>293</c:v>
                </c:pt>
                <c:pt idx="903">
                  <c:v>291</c:v>
                </c:pt>
                <c:pt idx="904">
                  <c:v>298</c:v>
                </c:pt>
                <c:pt idx="905">
                  <c:v>298</c:v>
                </c:pt>
                <c:pt idx="906">
                  <c:v>298</c:v>
                </c:pt>
                <c:pt idx="907">
                  <c:v>293.5</c:v>
                </c:pt>
                <c:pt idx="908">
                  <c:v>291.5</c:v>
                </c:pt>
                <c:pt idx="909">
                  <c:v>289</c:v>
                </c:pt>
                <c:pt idx="910">
                  <c:v>288.5</c:v>
                </c:pt>
                <c:pt idx="911">
                  <c:v>290</c:v>
                </c:pt>
                <c:pt idx="912">
                  <c:v>279.5</c:v>
                </c:pt>
                <c:pt idx="913">
                  <c:v>278</c:v>
                </c:pt>
                <c:pt idx="914">
                  <c:v>274.5</c:v>
                </c:pt>
                <c:pt idx="915">
                  <c:v>274.5</c:v>
                </c:pt>
                <c:pt idx="916">
                  <c:v>265.5</c:v>
                </c:pt>
                <c:pt idx="917">
                  <c:v>263</c:v>
                </c:pt>
                <c:pt idx="918">
                  <c:v>274</c:v>
                </c:pt>
                <c:pt idx="919">
                  <c:v>269.5</c:v>
                </c:pt>
                <c:pt idx="920">
                  <c:v>276.5</c:v>
                </c:pt>
                <c:pt idx="921">
                  <c:v>271.5</c:v>
                </c:pt>
                <c:pt idx="922">
                  <c:v>271.5</c:v>
                </c:pt>
                <c:pt idx="923">
                  <c:v>265.5</c:v>
                </c:pt>
                <c:pt idx="924">
                  <c:v>265.5</c:v>
                </c:pt>
                <c:pt idx="925">
                  <c:v>265.5</c:v>
                </c:pt>
                <c:pt idx="926">
                  <c:v>265.5</c:v>
                </c:pt>
                <c:pt idx="927">
                  <c:v>265.5</c:v>
                </c:pt>
                <c:pt idx="928">
                  <c:v>261.5</c:v>
                </c:pt>
                <c:pt idx="929">
                  <c:v>255.5</c:v>
                </c:pt>
                <c:pt idx="930">
                  <c:v>258.5</c:v>
                </c:pt>
                <c:pt idx="931">
                  <c:v>266.5</c:v>
                </c:pt>
                <c:pt idx="932">
                  <c:v>266.5</c:v>
                </c:pt>
                <c:pt idx="933">
                  <c:v>270.5</c:v>
                </c:pt>
                <c:pt idx="934">
                  <c:v>272.5</c:v>
                </c:pt>
                <c:pt idx="935">
                  <c:v>272.5</c:v>
                </c:pt>
                <c:pt idx="936">
                  <c:v>273.5</c:v>
                </c:pt>
                <c:pt idx="937">
                  <c:v>274.5</c:v>
                </c:pt>
                <c:pt idx="938">
                  <c:v>271.5</c:v>
                </c:pt>
                <c:pt idx="939">
                  <c:v>268.5</c:v>
                </c:pt>
                <c:pt idx="940">
                  <c:v>269.5</c:v>
                </c:pt>
                <c:pt idx="941">
                  <c:v>269.5</c:v>
                </c:pt>
                <c:pt idx="942">
                  <c:v>269.5</c:v>
                </c:pt>
                <c:pt idx="943">
                  <c:v>268.5</c:v>
                </c:pt>
                <c:pt idx="944">
                  <c:v>269.5</c:v>
                </c:pt>
                <c:pt idx="945">
                  <c:v>269.5</c:v>
                </c:pt>
                <c:pt idx="946">
                  <c:v>269.5</c:v>
                </c:pt>
                <c:pt idx="947">
                  <c:v>269.5</c:v>
                </c:pt>
                <c:pt idx="948">
                  <c:v>269.5</c:v>
                </c:pt>
                <c:pt idx="949">
                  <c:v>269.5</c:v>
                </c:pt>
                <c:pt idx="950">
                  <c:v>269.5</c:v>
                </c:pt>
                <c:pt idx="951">
                  <c:v>269.5</c:v>
                </c:pt>
                <c:pt idx="952">
                  <c:v>269.5</c:v>
                </c:pt>
                <c:pt idx="953">
                  <c:v>264.5</c:v>
                </c:pt>
                <c:pt idx="954">
                  <c:v>264.5</c:v>
                </c:pt>
                <c:pt idx="955">
                  <c:v>264.5</c:v>
                </c:pt>
                <c:pt idx="956">
                  <c:v>288.5</c:v>
                </c:pt>
                <c:pt idx="957">
                  <c:v>288.5</c:v>
                </c:pt>
                <c:pt idx="958">
                  <c:v>288.5</c:v>
                </c:pt>
                <c:pt idx="959">
                  <c:v>288.5</c:v>
                </c:pt>
                <c:pt idx="960">
                  <c:v>288.5</c:v>
                </c:pt>
                <c:pt idx="961">
                  <c:v>288.5</c:v>
                </c:pt>
                <c:pt idx="962">
                  <c:v>288.5</c:v>
                </c:pt>
                <c:pt idx="963">
                  <c:v>295.5</c:v>
                </c:pt>
                <c:pt idx="964">
                  <c:v>295.5</c:v>
                </c:pt>
                <c:pt idx="965">
                  <c:v>295.5</c:v>
                </c:pt>
                <c:pt idx="966">
                  <c:v>295.5</c:v>
                </c:pt>
                <c:pt idx="967">
                  <c:v>295.5</c:v>
                </c:pt>
                <c:pt idx="968">
                  <c:v>295.5</c:v>
                </c:pt>
                <c:pt idx="969">
                  <c:v>295.5</c:v>
                </c:pt>
                <c:pt idx="970">
                  <c:v>320.5</c:v>
                </c:pt>
                <c:pt idx="971">
                  <c:v>319</c:v>
                </c:pt>
                <c:pt idx="972">
                  <c:v>319</c:v>
                </c:pt>
                <c:pt idx="973">
                  <c:v>319</c:v>
                </c:pt>
                <c:pt idx="974">
                  <c:v>319</c:v>
                </c:pt>
                <c:pt idx="975">
                  <c:v>328.5</c:v>
                </c:pt>
                <c:pt idx="976">
                  <c:v>326.5</c:v>
                </c:pt>
                <c:pt idx="977">
                  <c:v>326.5</c:v>
                </c:pt>
                <c:pt idx="978">
                  <c:v>330.5</c:v>
                </c:pt>
                <c:pt idx="979">
                  <c:v>323.5</c:v>
                </c:pt>
                <c:pt idx="980">
                  <c:v>320.5</c:v>
                </c:pt>
                <c:pt idx="981">
                  <c:v>320.5</c:v>
                </c:pt>
                <c:pt idx="982">
                  <c:v>321.5</c:v>
                </c:pt>
                <c:pt idx="983">
                  <c:v>320.5</c:v>
                </c:pt>
                <c:pt idx="984">
                  <c:v>319.5</c:v>
                </c:pt>
                <c:pt idx="985">
                  <c:v>318</c:v>
                </c:pt>
                <c:pt idx="986">
                  <c:v>318</c:v>
                </c:pt>
                <c:pt idx="987">
                  <c:v>317.5</c:v>
                </c:pt>
                <c:pt idx="988">
                  <c:v>316</c:v>
                </c:pt>
                <c:pt idx="989">
                  <c:v>316</c:v>
                </c:pt>
                <c:pt idx="990">
                  <c:v>313</c:v>
                </c:pt>
                <c:pt idx="991">
                  <c:v>313</c:v>
                </c:pt>
                <c:pt idx="992">
                  <c:v>323.5</c:v>
                </c:pt>
                <c:pt idx="993">
                  <c:v>320</c:v>
                </c:pt>
                <c:pt idx="994">
                  <c:v>319.5</c:v>
                </c:pt>
                <c:pt idx="995">
                  <c:v>322.5</c:v>
                </c:pt>
                <c:pt idx="996">
                  <c:v>322.5</c:v>
                </c:pt>
                <c:pt idx="997">
                  <c:v>320</c:v>
                </c:pt>
                <c:pt idx="998">
                  <c:v>312.5</c:v>
                </c:pt>
                <c:pt idx="999">
                  <c:v>317</c:v>
                </c:pt>
                <c:pt idx="1000">
                  <c:v>314</c:v>
                </c:pt>
                <c:pt idx="1001">
                  <c:v>314</c:v>
                </c:pt>
                <c:pt idx="1002">
                  <c:v>319</c:v>
                </c:pt>
                <c:pt idx="1003">
                  <c:v>318</c:v>
                </c:pt>
                <c:pt idx="1004">
                  <c:v>319</c:v>
                </c:pt>
                <c:pt idx="1005">
                  <c:v>319</c:v>
                </c:pt>
                <c:pt idx="1006">
                  <c:v>319</c:v>
                </c:pt>
                <c:pt idx="1007">
                  <c:v>323</c:v>
                </c:pt>
                <c:pt idx="1008">
                  <c:v>317.5</c:v>
                </c:pt>
                <c:pt idx="1009">
                  <c:v>313.5</c:v>
                </c:pt>
                <c:pt idx="1010">
                  <c:v>316.5</c:v>
                </c:pt>
                <c:pt idx="1011">
                  <c:v>316.5</c:v>
                </c:pt>
                <c:pt idx="1012">
                  <c:v>319</c:v>
                </c:pt>
                <c:pt idx="1013">
                  <c:v>319</c:v>
                </c:pt>
                <c:pt idx="1014">
                  <c:v>319</c:v>
                </c:pt>
                <c:pt idx="1015">
                  <c:v>319</c:v>
                </c:pt>
                <c:pt idx="1016">
                  <c:v>319</c:v>
                </c:pt>
                <c:pt idx="1017">
                  <c:v>327</c:v>
                </c:pt>
                <c:pt idx="1018">
                  <c:v>327</c:v>
                </c:pt>
                <c:pt idx="1019">
                  <c:v>327</c:v>
                </c:pt>
                <c:pt idx="1020">
                  <c:v>325.5</c:v>
                </c:pt>
                <c:pt idx="1021">
                  <c:v>325.5</c:v>
                </c:pt>
                <c:pt idx="1022">
                  <c:v>326.5</c:v>
                </c:pt>
                <c:pt idx="1023">
                  <c:v>331</c:v>
                </c:pt>
                <c:pt idx="1024">
                  <c:v>333</c:v>
                </c:pt>
                <c:pt idx="1025">
                  <c:v>331</c:v>
                </c:pt>
                <c:pt idx="1026">
                  <c:v>331</c:v>
                </c:pt>
                <c:pt idx="1027">
                  <c:v>331</c:v>
                </c:pt>
                <c:pt idx="1028">
                  <c:v>331</c:v>
                </c:pt>
                <c:pt idx="1029">
                  <c:v>331</c:v>
                </c:pt>
                <c:pt idx="1030">
                  <c:v>343.5</c:v>
                </c:pt>
                <c:pt idx="1031">
                  <c:v>340.5</c:v>
                </c:pt>
                <c:pt idx="1032">
                  <c:v>344.5</c:v>
                </c:pt>
                <c:pt idx="1033">
                  <c:v>345</c:v>
                </c:pt>
                <c:pt idx="1034">
                  <c:v>348</c:v>
                </c:pt>
                <c:pt idx="1035">
                  <c:v>343.5</c:v>
                </c:pt>
                <c:pt idx="1036">
                  <c:v>339</c:v>
                </c:pt>
                <c:pt idx="1037">
                  <c:v>339</c:v>
                </c:pt>
                <c:pt idx="1038">
                  <c:v>344</c:v>
                </c:pt>
                <c:pt idx="1039">
                  <c:v>350.5</c:v>
                </c:pt>
                <c:pt idx="1040">
                  <c:v>354.5</c:v>
                </c:pt>
                <c:pt idx="1041">
                  <c:v>343</c:v>
                </c:pt>
                <c:pt idx="1042">
                  <c:v>342.5</c:v>
                </c:pt>
                <c:pt idx="1043">
                  <c:v>338</c:v>
                </c:pt>
                <c:pt idx="1044">
                  <c:v>340</c:v>
                </c:pt>
                <c:pt idx="1045">
                  <c:v>339</c:v>
                </c:pt>
                <c:pt idx="1046">
                  <c:v>344</c:v>
                </c:pt>
                <c:pt idx="1047">
                  <c:v>342</c:v>
                </c:pt>
                <c:pt idx="1048">
                  <c:v>334</c:v>
                </c:pt>
                <c:pt idx="1049">
                  <c:v>335.5</c:v>
                </c:pt>
                <c:pt idx="1050">
                  <c:v>335.5</c:v>
                </c:pt>
                <c:pt idx="1051">
                  <c:v>336</c:v>
                </c:pt>
                <c:pt idx="1052">
                  <c:v>337</c:v>
                </c:pt>
                <c:pt idx="1053">
                  <c:v>336</c:v>
                </c:pt>
                <c:pt idx="1054">
                  <c:v>338</c:v>
                </c:pt>
                <c:pt idx="1055">
                  <c:v>335.5</c:v>
                </c:pt>
                <c:pt idx="1056">
                  <c:v>336.5</c:v>
                </c:pt>
                <c:pt idx="1057">
                  <c:v>336.5</c:v>
                </c:pt>
                <c:pt idx="1058">
                  <c:v>335.5</c:v>
                </c:pt>
                <c:pt idx="1059">
                  <c:v>340</c:v>
                </c:pt>
                <c:pt idx="1060">
                  <c:v>333.5</c:v>
                </c:pt>
                <c:pt idx="1061">
                  <c:v>333.5</c:v>
                </c:pt>
                <c:pt idx="1062">
                  <c:v>334</c:v>
                </c:pt>
                <c:pt idx="1063">
                  <c:v>340</c:v>
                </c:pt>
                <c:pt idx="1064">
                  <c:v>334</c:v>
                </c:pt>
                <c:pt idx="1065">
                  <c:v>330</c:v>
                </c:pt>
                <c:pt idx="1066">
                  <c:v>326.5</c:v>
                </c:pt>
                <c:pt idx="1067">
                  <c:v>328</c:v>
                </c:pt>
                <c:pt idx="1068">
                  <c:v>328</c:v>
                </c:pt>
                <c:pt idx="1069">
                  <c:v>325</c:v>
                </c:pt>
                <c:pt idx="1070">
                  <c:v>322.5</c:v>
                </c:pt>
                <c:pt idx="1071">
                  <c:v>325</c:v>
                </c:pt>
                <c:pt idx="1072">
                  <c:v>320</c:v>
                </c:pt>
                <c:pt idx="1073">
                  <c:v>320</c:v>
                </c:pt>
                <c:pt idx="1074">
                  <c:v>317</c:v>
                </c:pt>
                <c:pt idx="1075">
                  <c:v>318</c:v>
                </c:pt>
                <c:pt idx="1076">
                  <c:v>317</c:v>
                </c:pt>
                <c:pt idx="1077">
                  <c:v>317</c:v>
                </c:pt>
                <c:pt idx="1078">
                  <c:v>321</c:v>
                </c:pt>
                <c:pt idx="1079">
                  <c:v>328</c:v>
                </c:pt>
                <c:pt idx="1080">
                  <c:v>327.5</c:v>
                </c:pt>
                <c:pt idx="1081">
                  <c:v>336</c:v>
                </c:pt>
                <c:pt idx="1082">
                  <c:v>336</c:v>
                </c:pt>
                <c:pt idx="1083">
                  <c:v>338</c:v>
                </c:pt>
                <c:pt idx="1084">
                  <c:v>338</c:v>
                </c:pt>
                <c:pt idx="1085">
                  <c:v>335</c:v>
                </c:pt>
                <c:pt idx="1086">
                  <c:v>336</c:v>
                </c:pt>
                <c:pt idx="1087">
                  <c:v>338</c:v>
                </c:pt>
                <c:pt idx="1088">
                  <c:v>336</c:v>
                </c:pt>
                <c:pt idx="1089">
                  <c:v>343</c:v>
                </c:pt>
                <c:pt idx="1090">
                  <c:v>347</c:v>
                </c:pt>
                <c:pt idx="1091">
                  <c:v>346</c:v>
                </c:pt>
                <c:pt idx="1092">
                  <c:v>366</c:v>
                </c:pt>
                <c:pt idx="1093">
                  <c:v>366</c:v>
                </c:pt>
                <c:pt idx="1094">
                  <c:v>366</c:v>
                </c:pt>
                <c:pt idx="1095">
                  <c:v>366</c:v>
                </c:pt>
                <c:pt idx="1096">
                  <c:v>353</c:v>
                </c:pt>
                <c:pt idx="1097">
                  <c:v>353</c:v>
                </c:pt>
                <c:pt idx="1098">
                  <c:v>350</c:v>
                </c:pt>
                <c:pt idx="1099">
                  <c:v>350</c:v>
                </c:pt>
                <c:pt idx="1100">
                  <c:v>351</c:v>
                </c:pt>
                <c:pt idx="1101">
                  <c:v>351</c:v>
                </c:pt>
                <c:pt idx="1102">
                  <c:v>349</c:v>
                </c:pt>
                <c:pt idx="1103">
                  <c:v>349</c:v>
                </c:pt>
                <c:pt idx="1104">
                  <c:v>351</c:v>
                </c:pt>
                <c:pt idx="1105">
                  <c:v>352</c:v>
                </c:pt>
                <c:pt idx="1106">
                  <c:v>352</c:v>
                </c:pt>
                <c:pt idx="1107">
                  <c:v>348</c:v>
                </c:pt>
                <c:pt idx="1108">
                  <c:v>353</c:v>
                </c:pt>
                <c:pt idx="1109">
                  <c:v>353</c:v>
                </c:pt>
                <c:pt idx="1110">
                  <c:v>358</c:v>
                </c:pt>
                <c:pt idx="1111">
                  <c:v>350</c:v>
                </c:pt>
                <c:pt idx="1112">
                  <c:v>345</c:v>
                </c:pt>
                <c:pt idx="1113">
                  <c:v>345</c:v>
                </c:pt>
                <c:pt idx="1114">
                  <c:v>336</c:v>
                </c:pt>
                <c:pt idx="1115">
                  <c:v>334</c:v>
                </c:pt>
                <c:pt idx="1116">
                  <c:v>334</c:v>
                </c:pt>
                <c:pt idx="1117">
                  <c:v>336</c:v>
                </c:pt>
                <c:pt idx="1118">
                  <c:v>336</c:v>
                </c:pt>
                <c:pt idx="1119">
                  <c:v>335</c:v>
                </c:pt>
                <c:pt idx="1120">
                  <c:v>333</c:v>
                </c:pt>
                <c:pt idx="1121">
                  <c:v>328.5</c:v>
                </c:pt>
                <c:pt idx="1122">
                  <c:v>328.5</c:v>
                </c:pt>
                <c:pt idx="1123">
                  <c:v>328.5</c:v>
                </c:pt>
                <c:pt idx="1124">
                  <c:v>326</c:v>
                </c:pt>
                <c:pt idx="1125">
                  <c:v>326</c:v>
                </c:pt>
                <c:pt idx="1126">
                  <c:v>325</c:v>
                </c:pt>
                <c:pt idx="1127">
                  <c:v>318</c:v>
                </c:pt>
                <c:pt idx="1128">
                  <c:v>314</c:v>
                </c:pt>
                <c:pt idx="1129">
                  <c:v>318</c:v>
                </c:pt>
                <c:pt idx="1130">
                  <c:v>317.5</c:v>
                </c:pt>
                <c:pt idx="1131">
                  <c:v>314</c:v>
                </c:pt>
                <c:pt idx="1132">
                  <c:v>314</c:v>
                </c:pt>
                <c:pt idx="1133">
                  <c:v>312</c:v>
                </c:pt>
                <c:pt idx="1134">
                  <c:v>292</c:v>
                </c:pt>
                <c:pt idx="1135">
                  <c:v>310</c:v>
                </c:pt>
                <c:pt idx="1136">
                  <c:v>308</c:v>
                </c:pt>
                <c:pt idx="1137">
                  <c:v>304</c:v>
                </c:pt>
                <c:pt idx="1138">
                  <c:v>303</c:v>
                </c:pt>
                <c:pt idx="1139">
                  <c:v>292</c:v>
                </c:pt>
                <c:pt idx="1140">
                  <c:v>295</c:v>
                </c:pt>
                <c:pt idx="1141">
                  <c:v>295</c:v>
                </c:pt>
                <c:pt idx="1142">
                  <c:v>291</c:v>
                </c:pt>
                <c:pt idx="1143">
                  <c:v>288</c:v>
                </c:pt>
                <c:pt idx="1144">
                  <c:v>294</c:v>
                </c:pt>
                <c:pt idx="1145">
                  <c:v>294</c:v>
                </c:pt>
                <c:pt idx="1146">
                  <c:v>297</c:v>
                </c:pt>
                <c:pt idx="1147">
                  <c:v>289</c:v>
                </c:pt>
                <c:pt idx="1148">
                  <c:v>288</c:v>
                </c:pt>
                <c:pt idx="1149">
                  <c:v>285</c:v>
                </c:pt>
                <c:pt idx="1150">
                  <c:v>284</c:v>
                </c:pt>
                <c:pt idx="1151">
                  <c:v>288</c:v>
                </c:pt>
                <c:pt idx="1152">
                  <c:v>283</c:v>
                </c:pt>
                <c:pt idx="1153">
                  <c:v>294</c:v>
                </c:pt>
                <c:pt idx="1154">
                  <c:v>291</c:v>
                </c:pt>
                <c:pt idx="1155">
                  <c:v>295</c:v>
                </c:pt>
                <c:pt idx="1156">
                  <c:v>292</c:v>
                </c:pt>
                <c:pt idx="1157">
                  <c:v>298</c:v>
                </c:pt>
                <c:pt idx="1158">
                  <c:v>292</c:v>
                </c:pt>
                <c:pt idx="1159">
                  <c:v>291</c:v>
                </c:pt>
                <c:pt idx="1160">
                  <c:v>289</c:v>
                </c:pt>
                <c:pt idx="1161">
                  <c:v>291</c:v>
                </c:pt>
                <c:pt idx="1162">
                  <c:v>291</c:v>
                </c:pt>
                <c:pt idx="1163">
                  <c:v>298</c:v>
                </c:pt>
                <c:pt idx="1164">
                  <c:v>291</c:v>
                </c:pt>
                <c:pt idx="1165">
                  <c:v>295</c:v>
                </c:pt>
                <c:pt idx="1166">
                  <c:v>296</c:v>
                </c:pt>
                <c:pt idx="1167">
                  <c:v>284</c:v>
                </c:pt>
                <c:pt idx="1168">
                  <c:v>280</c:v>
                </c:pt>
                <c:pt idx="1169">
                  <c:v>278</c:v>
                </c:pt>
                <c:pt idx="1170">
                  <c:v>278</c:v>
                </c:pt>
                <c:pt idx="1171">
                  <c:v>277</c:v>
                </c:pt>
                <c:pt idx="1172">
                  <c:v>282</c:v>
                </c:pt>
                <c:pt idx="1173">
                  <c:v>288</c:v>
                </c:pt>
                <c:pt idx="1174">
                  <c:v>288</c:v>
                </c:pt>
                <c:pt idx="1175">
                  <c:v>288</c:v>
                </c:pt>
                <c:pt idx="1176">
                  <c:v>296</c:v>
                </c:pt>
                <c:pt idx="1177">
                  <c:v>292</c:v>
                </c:pt>
                <c:pt idx="1178">
                  <c:v>287</c:v>
                </c:pt>
                <c:pt idx="1179">
                  <c:v>286</c:v>
                </c:pt>
                <c:pt idx="1180">
                  <c:v>287</c:v>
                </c:pt>
                <c:pt idx="1181">
                  <c:v>287</c:v>
                </c:pt>
                <c:pt idx="1182">
                  <c:v>276</c:v>
                </c:pt>
                <c:pt idx="1183">
                  <c:v>278</c:v>
                </c:pt>
                <c:pt idx="1184">
                  <c:v>281</c:v>
                </c:pt>
                <c:pt idx="1185">
                  <c:v>278</c:v>
                </c:pt>
                <c:pt idx="1186">
                  <c:v>278</c:v>
                </c:pt>
                <c:pt idx="1187">
                  <c:v>280</c:v>
                </c:pt>
                <c:pt idx="1188">
                  <c:v>278</c:v>
                </c:pt>
                <c:pt idx="1189">
                  <c:v>280</c:v>
                </c:pt>
                <c:pt idx="1190">
                  <c:v>281</c:v>
                </c:pt>
                <c:pt idx="1191">
                  <c:v>281</c:v>
                </c:pt>
                <c:pt idx="1192">
                  <c:v>288</c:v>
                </c:pt>
                <c:pt idx="1193">
                  <c:v>287</c:v>
                </c:pt>
                <c:pt idx="1194">
                  <c:v>285</c:v>
                </c:pt>
                <c:pt idx="1195">
                  <c:v>286</c:v>
                </c:pt>
                <c:pt idx="1196">
                  <c:v>286</c:v>
                </c:pt>
                <c:pt idx="1197">
                  <c:v>285</c:v>
                </c:pt>
                <c:pt idx="1198">
                  <c:v>285</c:v>
                </c:pt>
                <c:pt idx="1199">
                  <c:v>285</c:v>
                </c:pt>
                <c:pt idx="1200">
                  <c:v>284</c:v>
                </c:pt>
                <c:pt idx="1201">
                  <c:v>285</c:v>
                </c:pt>
                <c:pt idx="1202">
                  <c:v>285</c:v>
                </c:pt>
                <c:pt idx="1203">
                  <c:v>284</c:v>
                </c:pt>
                <c:pt idx="1204">
                  <c:v>286</c:v>
                </c:pt>
                <c:pt idx="1205">
                  <c:v>286</c:v>
                </c:pt>
                <c:pt idx="1206">
                  <c:v>282</c:v>
                </c:pt>
                <c:pt idx="1207">
                  <c:v>282</c:v>
                </c:pt>
                <c:pt idx="1208">
                  <c:v>282</c:v>
                </c:pt>
                <c:pt idx="1209">
                  <c:v>284</c:v>
                </c:pt>
                <c:pt idx="1210">
                  <c:v>284.5</c:v>
                </c:pt>
                <c:pt idx="1211">
                  <c:v>284.5</c:v>
                </c:pt>
                <c:pt idx="1212">
                  <c:v>284.5</c:v>
                </c:pt>
                <c:pt idx="1213">
                  <c:v>282</c:v>
                </c:pt>
                <c:pt idx="1214">
                  <c:v>287</c:v>
                </c:pt>
                <c:pt idx="1215">
                  <c:v>281</c:v>
                </c:pt>
                <c:pt idx="1216">
                  <c:v>281</c:v>
                </c:pt>
                <c:pt idx="1217">
                  <c:v>272</c:v>
                </c:pt>
                <c:pt idx="1218">
                  <c:v>275</c:v>
                </c:pt>
                <c:pt idx="1219">
                  <c:v>275</c:v>
                </c:pt>
                <c:pt idx="1220">
                  <c:v>275</c:v>
                </c:pt>
                <c:pt idx="1221">
                  <c:v>275</c:v>
                </c:pt>
                <c:pt idx="1222">
                  <c:v>272</c:v>
                </c:pt>
                <c:pt idx="1223">
                  <c:v>272</c:v>
                </c:pt>
                <c:pt idx="1224">
                  <c:v>275</c:v>
                </c:pt>
                <c:pt idx="1225">
                  <c:v>272</c:v>
                </c:pt>
                <c:pt idx="1226">
                  <c:v>269</c:v>
                </c:pt>
                <c:pt idx="1227">
                  <c:v>274</c:v>
                </c:pt>
                <c:pt idx="1228">
                  <c:v>274</c:v>
                </c:pt>
                <c:pt idx="1229">
                  <c:v>279</c:v>
                </c:pt>
                <c:pt idx="1230">
                  <c:v>277</c:v>
                </c:pt>
                <c:pt idx="1231">
                  <c:v>277</c:v>
                </c:pt>
                <c:pt idx="1232">
                  <c:v>275</c:v>
                </c:pt>
                <c:pt idx="1233">
                  <c:v>276</c:v>
                </c:pt>
                <c:pt idx="1234">
                  <c:v>275</c:v>
                </c:pt>
                <c:pt idx="1235">
                  <c:v>286</c:v>
                </c:pt>
                <c:pt idx="1236">
                  <c:v>283</c:v>
                </c:pt>
                <c:pt idx="1237">
                  <c:v>284</c:v>
                </c:pt>
                <c:pt idx="1238">
                  <c:v>296</c:v>
                </c:pt>
                <c:pt idx="1239">
                  <c:v>296</c:v>
                </c:pt>
                <c:pt idx="1240">
                  <c:v>293</c:v>
                </c:pt>
                <c:pt idx="1241">
                  <c:v>295</c:v>
                </c:pt>
                <c:pt idx="1242">
                  <c:v>291</c:v>
                </c:pt>
                <c:pt idx="1243">
                  <c:v>288</c:v>
                </c:pt>
                <c:pt idx="1244">
                  <c:v>288</c:v>
                </c:pt>
                <c:pt idx="1245">
                  <c:v>287</c:v>
                </c:pt>
                <c:pt idx="1246">
                  <c:v>288</c:v>
                </c:pt>
                <c:pt idx="1247">
                  <c:v>288</c:v>
                </c:pt>
                <c:pt idx="1248">
                  <c:v>276</c:v>
                </c:pt>
                <c:pt idx="1249">
                  <c:v>276</c:v>
                </c:pt>
                <c:pt idx="1250">
                  <c:v>276</c:v>
                </c:pt>
                <c:pt idx="1251">
                  <c:v>283</c:v>
                </c:pt>
                <c:pt idx="1252">
                  <c:v>303</c:v>
                </c:pt>
                <c:pt idx="1253">
                  <c:v>298</c:v>
                </c:pt>
                <c:pt idx="1254">
                  <c:v>294</c:v>
                </c:pt>
                <c:pt idx="1255">
                  <c:v>295</c:v>
                </c:pt>
                <c:pt idx="1256">
                  <c:v>294</c:v>
                </c:pt>
                <c:pt idx="1257">
                  <c:v>301</c:v>
                </c:pt>
                <c:pt idx="1258">
                  <c:v>294</c:v>
                </c:pt>
                <c:pt idx="1259">
                  <c:v>295</c:v>
                </c:pt>
                <c:pt idx="1260">
                  <c:v>299</c:v>
                </c:pt>
                <c:pt idx="1261">
                  <c:v>300</c:v>
                </c:pt>
                <c:pt idx="1262">
                  <c:v>301</c:v>
                </c:pt>
                <c:pt idx="1263">
                  <c:v>299</c:v>
                </c:pt>
                <c:pt idx="1264">
                  <c:v>297</c:v>
                </c:pt>
                <c:pt idx="1265">
                  <c:v>297</c:v>
                </c:pt>
                <c:pt idx="1266">
                  <c:v>298</c:v>
                </c:pt>
                <c:pt idx="1267">
                  <c:v>297</c:v>
                </c:pt>
                <c:pt idx="1268">
                  <c:v>296</c:v>
                </c:pt>
                <c:pt idx="1269">
                  <c:v>298</c:v>
                </c:pt>
                <c:pt idx="1270">
                  <c:v>302</c:v>
                </c:pt>
                <c:pt idx="1271">
                  <c:v>308</c:v>
                </c:pt>
                <c:pt idx="1272">
                  <c:v>310</c:v>
                </c:pt>
                <c:pt idx="1273">
                  <c:v>317</c:v>
                </c:pt>
                <c:pt idx="1274">
                  <c:v>319</c:v>
                </c:pt>
                <c:pt idx="1275">
                  <c:v>317</c:v>
                </c:pt>
                <c:pt idx="1276">
                  <c:v>317</c:v>
                </c:pt>
                <c:pt idx="1277">
                  <c:v>317</c:v>
                </c:pt>
                <c:pt idx="1278">
                  <c:v>336</c:v>
                </c:pt>
                <c:pt idx="1279">
                  <c:v>331</c:v>
                </c:pt>
                <c:pt idx="1280">
                  <c:v>330</c:v>
                </c:pt>
                <c:pt idx="1281">
                  <c:v>330</c:v>
                </c:pt>
                <c:pt idx="1282">
                  <c:v>330</c:v>
                </c:pt>
                <c:pt idx="1283">
                  <c:v>331</c:v>
                </c:pt>
                <c:pt idx="1284">
                  <c:v>331</c:v>
                </c:pt>
                <c:pt idx="1285">
                  <c:v>334</c:v>
                </c:pt>
                <c:pt idx="1286">
                  <c:v>336</c:v>
                </c:pt>
                <c:pt idx="1287">
                  <c:v>339</c:v>
                </c:pt>
                <c:pt idx="1288">
                  <c:v>336</c:v>
                </c:pt>
                <c:pt idx="1289">
                  <c:v>338</c:v>
                </c:pt>
                <c:pt idx="1290">
                  <c:v>338</c:v>
                </c:pt>
                <c:pt idx="1291">
                  <c:v>337</c:v>
                </c:pt>
                <c:pt idx="1292">
                  <c:v>336</c:v>
                </c:pt>
                <c:pt idx="1293">
                  <c:v>343</c:v>
                </c:pt>
                <c:pt idx="1294">
                  <c:v>345</c:v>
                </c:pt>
                <c:pt idx="1295">
                  <c:v>345</c:v>
                </c:pt>
                <c:pt idx="1296">
                  <c:v>355</c:v>
                </c:pt>
                <c:pt idx="1297">
                  <c:v>358</c:v>
                </c:pt>
                <c:pt idx="1298">
                  <c:v>355</c:v>
                </c:pt>
                <c:pt idx="1299">
                  <c:v>359</c:v>
                </c:pt>
                <c:pt idx="1300">
                  <c:v>356</c:v>
                </c:pt>
                <c:pt idx="1301">
                  <c:v>353</c:v>
                </c:pt>
                <c:pt idx="1302">
                  <c:v>350</c:v>
                </c:pt>
                <c:pt idx="1303">
                  <c:v>351</c:v>
                </c:pt>
                <c:pt idx="1304">
                  <c:v>347</c:v>
                </c:pt>
                <c:pt idx="1305">
                  <c:v>347</c:v>
                </c:pt>
                <c:pt idx="1306">
                  <c:v>349</c:v>
                </c:pt>
                <c:pt idx="1307">
                  <c:v>339</c:v>
                </c:pt>
                <c:pt idx="1308">
                  <c:v>347</c:v>
                </c:pt>
                <c:pt idx="1309">
                  <c:v>347</c:v>
                </c:pt>
                <c:pt idx="1310">
                  <c:v>340</c:v>
                </c:pt>
                <c:pt idx="1311">
                  <c:v>340</c:v>
                </c:pt>
                <c:pt idx="1312">
                  <c:v>340</c:v>
                </c:pt>
                <c:pt idx="1313">
                  <c:v>346</c:v>
                </c:pt>
                <c:pt idx="1314">
                  <c:v>348</c:v>
                </c:pt>
                <c:pt idx="1315">
                  <c:v>343</c:v>
                </c:pt>
                <c:pt idx="1316">
                  <c:v>357</c:v>
                </c:pt>
                <c:pt idx="1317">
                  <c:v>357</c:v>
                </c:pt>
                <c:pt idx="1318">
                  <c:v>353</c:v>
                </c:pt>
                <c:pt idx="1319">
                  <c:v>342</c:v>
                </c:pt>
                <c:pt idx="1320">
                  <c:v>339</c:v>
                </c:pt>
                <c:pt idx="1321">
                  <c:v>337</c:v>
                </c:pt>
                <c:pt idx="1322">
                  <c:v>338</c:v>
                </c:pt>
                <c:pt idx="1323">
                  <c:v>344</c:v>
                </c:pt>
                <c:pt idx="1324">
                  <c:v>349</c:v>
                </c:pt>
                <c:pt idx="1325">
                  <c:v>351.5</c:v>
                </c:pt>
                <c:pt idx="1326">
                  <c:v>355</c:v>
                </c:pt>
                <c:pt idx="1327">
                  <c:v>354</c:v>
                </c:pt>
                <c:pt idx="1328">
                  <c:v>352</c:v>
                </c:pt>
                <c:pt idx="1329">
                  <c:v>348</c:v>
                </c:pt>
                <c:pt idx="1330">
                  <c:v>358</c:v>
                </c:pt>
                <c:pt idx="1331">
                  <c:v>361</c:v>
                </c:pt>
                <c:pt idx="1332">
                  <c:v>359</c:v>
                </c:pt>
                <c:pt idx="1333">
                  <c:v>361</c:v>
                </c:pt>
                <c:pt idx="1334">
                  <c:v>360</c:v>
                </c:pt>
                <c:pt idx="1335">
                  <c:v>357</c:v>
                </c:pt>
                <c:pt idx="1336">
                  <c:v>361</c:v>
                </c:pt>
                <c:pt idx="1337">
                  <c:v>362</c:v>
                </c:pt>
                <c:pt idx="1338">
                  <c:v>363</c:v>
                </c:pt>
                <c:pt idx="1339">
                  <c:v>362</c:v>
                </c:pt>
                <c:pt idx="1340">
                  <c:v>366</c:v>
                </c:pt>
                <c:pt idx="1341">
                  <c:v>368</c:v>
                </c:pt>
                <c:pt idx="1342">
                  <c:v>369</c:v>
                </c:pt>
                <c:pt idx="1343">
                  <c:v>370</c:v>
                </c:pt>
                <c:pt idx="1344">
                  <c:v>370</c:v>
                </c:pt>
                <c:pt idx="1345">
                  <c:v>378</c:v>
                </c:pt>
                <c:pt idx="1346">
                  <c:v>378</c:v>
                </c:pt>
                <c:pt idx="1347">
                  <c:v>386</c:v>
                </c:pt>
                <c:pt idx="1348">
                  <c:v>385</c:v>
                </c:pt>
                <c:pt idx="1349">
                  <c:v>392</c:v>
                </c:pt>
                <c:pt idx="1350">
                  <c:v>385</c:v>
                </c:pt>
                <c:pt idx="1351">
                  <c:v>389</c:v>
                </c:pt>
                <c:pt idx="1352">
                  <c:v>388</c:v>
                </c:pt>
                <c:pt idx="1353">
                  <c:v>390</c:v>
                </c:pt>
                <c:pt idx="1354">
                  <c:v>392.67</c:v>
                </c:pt>
                <c:pt idx="1355">
                  <c:v>399</c:v>
                </c:pt>
                <c:pt idx="1356">
                  <c:v>403</c:v>
                </c:pt>
                <c:pt idx="1357">
                  <c:v>388</c:v>
                </c:pt>
                <c:pt idx="1358">
                  <c:v>399</c:v>
                </c:pt>
                <c:pt idx="1359">
                  <c:v>403</c:v>
                </c:pt>
                <c:pt idx="1360">
                  <c:v>404</c:v>
                </c:pt>
                <c:pt idx="1361">
                  <c:v>408</c:v>
                </c:pt>
                <c:pt idx="1362">
                  <c:v>413</c:v>
                </c:pt>
                <c:pt idx="1363">
                  <c:v>409</c:v>
                </c:pt>
                <c:pt idx="1364">
                  <c:v>415</c:v>
                </c:pt>
                <c:pt idx="1365">
                  <c:v>419</c:v>
                </c:pt>
                <c:pt idx="1366">
                  <c:v>421.33</c:v>
                </c:pt>
                <c:pt idx="1367">
                  <c:v>416.33</c:v>
                </c:pt>
                <c:pt idx="1368">
                  <c:v>408.33</c:v>
                </c:pt>
                <c:pt idx="1369">
                  <c:v>400</c:v>
                </c:pt>
                <c:pt idx="1370">
                  <c:v>397.33</c:v>
                </c:pt>
                <c:pt idx="1371">
                  <c:v>394.67</c:v>
                </c:pt>
                <c:pt idx="1372">
                  <c:v>389.67</c:v>
                </c:pt>
                <c:pt idx="1373">
                  <c:v>393.33</c:v>
                </c:pt>
                <c:pt idx="1374">
                  <c:v>391.33</c:v>
                </c:pt>
                <c:pt idx="1375">
                  <c:v>392</c:v>
                </c:pt>
                <c:pt idx="1376">
                  <c:v>389</c:v>
                </c:pt>
                <c:pt idx="1377">
                  <c:v>388</c:v>
                </c:pt>
                <c:pt idx="1378">
                  <c:v>387</c:v>
                </c:pt>
                <c:pt idx="1379">
                  <c:v>384</c:v>
                </c:pt>
                <c:pt idx="1380">
                  <c:v>383</c:v>
                </c:pt>
                <c:pt idx="1381">
                  <c:v>383</c:v>
                </c:pt>
                <c:pt idx="1382">
                  <c:v>385</c:v>
                </c:pt>
                <c:pt idx="1383">
                  <c:v>385</c:v>
                </c:pt>
                <c:pt idx="1384">
                  <c:v>390</c:v>
                </c:pt>
                <c:pt idx="1385">
                  <c:v>393</c:v>
                </c:pt>
                <c:pt idx="1386">
                  <c:v>398</c:v>
                </c:pt>
                <c:pt idx="1387">
                  <c:v>399</c:v>
                </c:pt>
                <c:pt idx="1388">
                  <c:v>400</c:v>
                </c:pt>
                <c:pt idx="1389">
                  <c:v>400</c:v>
                </c:pt>
                <c:pt idx="1390">
                  <c:v>404</c:v>
                </c:pt>
                <c:pt idx="1391">
                  <c:v>402</c:v>
                </c:pt>
                <c:pt idx="1392">
                  <c:v>401</c:v>
                </c:pt>
                <c:pt idx="1393">
                  <c:v>400</c:v>
                </c:pt>
                <c:pt idx="1394">
                  <c:v>400</c:v>
                </c:pt>
                <c:pt idx="1395">
                  <c:v>402</c:v>
                </c:pt>
                <c:pt idx="1396">
                  <c:v>403</c:v>
                </c:pt>
                <c:pt idx="1397">
                  <c:v>401</c:v>
                </c:pt>
                <c:pt idx="1398">
                  <c:v>399.5</c:v>
                </c:pt>
                <c:pt idx="1399">
                  <c:v>403</c:v>
                </c:pt>
                <c:pt idx="1400">
                  <c:v>409.33</c:v>
                </c:pt>
                <c:pt idx="1401">
                  <c:v>416.33</c:v>
                </c:pt>
                <c:pt idx="1402">
                  <c:v>421</c:v>
                </c:pt>
                <c:pt idx="1403">
                  <c:v>424</c:v>
                </c:pt>
                <c:pt idx="1404">
                  <c:v>422</c:v>
                </c:pt>
                <c:pt idx="1405">
                  <c:v>416</c:v>
                </c:pt>
                <c:pt idx="1406">
                  <c:v>419</c:v>
                </c:pt>
                <c:pt idx="1407">
                  <c:v>423</c:v>
                </c:pt>
                <c:pt idx="1408">
                  <c:v>418</c:v>
                </c:pt>
                <c:pt idx="1409">
                  <c:v>417</c:v>
                </c:pt>
                <c:pt idx="1410">
                  <c:v>420</c:v>
                </c:pt>
                <c:pt idx="1411">
                  <c:v>420</c:v>
                </c:pt>
                <c:pt idx="1412">
                  <c:v>424</c:v>
                </c:pt>
                <c:pt idx="1413">
                  <c:v>422</c:v>
                </c:pt>
                <c:pt idx="1414">
                  <c:v>424</c:v>
                </c:pt>
                <c:pt idx="1415">
                  <c:v>422</c:v>
                </c:pt>
                <c:pt idx="1416">
                  <c:v>427</c:v>
                </c:pt>
                <c:pt idx="1417">
                  <c:v>435</c:v>
                </c:pt>
                <c:pt idx="1418">
                  <c:v>441</c:v>
                </c:pt>
                <c:pt idx="1419">
                  <c:v>459</c:v>
                </c:pt>
                <c:pt idx="1420">
                  <c:v>466</c:v>
                </c:pt>
                <c:pt idx="1421">
                  <c:v>466</c:v>
                </c:pt>
                <c:pt idx="1422">
                  <c:v>463</c:v>
                </c:pt>
                <c:pt idx="1423">
                  <c:v>459</c:v>
                </c:pt>
                <c:pt idx="1424">
                  <c:v>459</c:v>
                </c:pt>
                <c:pt idx="1425">
                  <c:v>469</c:v>
                </c:pt>
                <c:pt idx="1426">
                  <c:v>470</c:v>
                </c:pt>
                <c:pt idx="1427">
                  <c:v>479</c:v>
                </c:pt>
                <c:pt idx="1428">
                  <c:v>497</c:v>
                </c:pt>
                <c:pt idx="1429">
                  <c:v>493</c:v>
                </c:pt>
                <c:pt idx="1430">
                  <c:v>492</c:v>
                </c:pt>
                <c:pt idx="1431">
                  <c:v>500</c:v>
                </c:pt>
                <c:pt idx="1432">
                  <c:v>503</c:v>
                </c:pt>
                <c:pt idx="1433">
                  <c:v>517</c:v>
                </c:pt>
                <c:pt idx="1434">
                  <c:v>522</c:v>
                </c:pt>
                <c:pt idx="1435">
                  <c:v>532</c:v>
                </c:pt>
                <c:pt idx="1436">
                  <c:v>532</c:v>
                </c:pt>
                <c:pt idx="1437">
                  <c:v>532</c:v>
                </c:pt>
                <c:pt idx="1438">
                  <c:v>520</c:v>
                </c:pt>
                <c:pt idx="1439">
                  <c:v>510</c:v>
                </c:pt>
                <c:pt idx="1440">
                  <c:v>510</c:v>
                </c:pt>
                <c:pt idx="1441">
                  <c:v>510</c:v>
                </c:pt>
                <c:pt idx="1442">
                  <c:v>524.66999999999996</c:v>
                </c:pt>
                <c:pt idx="1443">
                  <c:v>515</c:v>
                </c:pt>
                <c:pt idx="1444">
                  <c:v>516</c:v>
                </c:pt>
                <c:pt idx="1445">
                  <c:v>516</c:v>
                </c:pt>
                <c:pt idx="1446">
                  <c:v>516</c:v>
                </c:pt>
                <c:pt idx="1447">
                  <c:v>516</c:v>
                </c:pt>
                <c:pt idx="1448">
                  <c:v>510</c:v>
                </c:pt>
                <c:pt idx="1449">
                  <c:v>509</c:v>
                </c:pt>
                <c:pt idx="1450">
                  <c:v>505</c:v>
                </c:pt>
                <c:pt idx="1451">
                  <c:v>505</c:v>
                </c:pt>
                <c:pt idx="1452">
                  <c:v>505</c:v>
                </c:pt>
                <c:pt idx="1453">
                  <c:v>497</c:v>
                </c:pt>
                <c:pt idx="1454">
                  <c:v>497</c:v>
                </c:pt>
                <c:pt idx="1455">
                  <c:v>502</c:v>
                </c:pt>
                <c:pt idx="1456">
                  <c:v>502</c:v>
                </c:pt>
                <c:pt idx="1457">
                  <c:v>495</c:v>
                </c:pt>
                <c:pt idx="1458">
                  <c:v>485</c:v>
                </c:pt>
                <c:pt idx="1459">
                  <c:v>482</c:v>
                </c:pt>
                <c:pt idx="1460">
                  <c:v>484</c:v>
                </c:pt>
                <c:pt idx="1461">
                  <c:v>484</c:v>
                </c:pt>
                <c:pt idx="1462">
                  <c:v>481</c:v>
                </c:pt>
                <c:pt idx="1463">
                  <c:v>478</c:v>
                </c:pt>
                <c:pt idx="1464">
                  <c:v>458</c:v>
                </c:pt>
                <c:pt idx="1465">
                  <c:v>488</c:v>
                </c:pt>
                <c:pt idx="1466">
                  <c:v>489</c:v>
                </c:pt>
                <c:pt idx="1467">
                  <c:v>489</c:v>
                </c:pt>
                <c:pt idx="1468">
                  <c:v>489</c:v>
                </c:pt>
                <c:pt idx="1469">
                  <c:v>489</c:v>
                </c:pt>
                <c:pt idx="1470">
                  <c:v>477</c:v>
                </c:pt>
                <c:pt idx="1471">
                  <c:v>484</c:v>
                </c:pt>
                <c:pt idx="1472">
                  <c:v>484</c:v>
                </c:pt>
                <c:pt idx="1473">
                  <c:v>484</c:v>
                </c:pt>
                <c:pt idx="1474">
                  <c:v>484</c:v>
                </c:pt>
                <c:pt idx="1475">
                  <c:v>490</c:v>
                </c:pt>
                <c:pt idx="1476">
                  <c:v>486</c:v>
                </c:pt>
                <c:pt idx="1477">
                  <c:v>484</c:v>
                </c:pt>
                <c:pt idx="1478">
                  <c:v>493</c:v>
                </c:pt>
                <c:pt idx="1479">
                  <c:v>488</c:v>
                </c:pt>
                <c:pt idx="1480">
                  <c:v>489</c:v>
                </c:pt>
                <c:pt idx="1481">
                  <c:v>489</c:v>
                </c:pt>
                <c:pt idx="1482">
                  <c:v>489</c:v>
                </c:pt>
                <c:pt idx="1483">
                  <c:v>488</c:v>
                </c:pt>
                <c:pt idx="1484">
                  <c:v>482</c:v>
                </c:pt>
                <c:pt idx="1485">
                  <c:v>476</c:v>
                </c:pt>
                <c:pt idx="1486">
                  <c:v>476</c:v>
                </c:pt>
                <c:pt idx="1487">
                  <c:v>476</c:v>
                </c:pt>
                <c:pt idx="1488">
                  <c:v>477</c:v>
                </c:pt>
                <c:pt idx="1489">
                  <c:v>477</c:v>
                </c:pt>
                <c:pt idx="1490">
                  <c:v>467</c:v>
                </c:pt>
                <c:pt idx="1491">
                  <c:v>469</c:v>
                </c:pt>
                <c:pt idx="1492">
                  <c:v>470</c:v>
                </c:pt>
                <c:pt idx="1493">
                  <c:v>484</c:v>
                </c:pt>
                <c:pt idx="1494">
                  <c:v>484</c:v>
                </c:pt>
                <c:pt idx="1495">
                  <c:v>479</c:v>
                </c:pt>
                <c:pt idx="1496">
                  <c:v>479</c:v>
                </c:pt>
                <c:pt idx="1497">
                  <c:v>467</c:v>
                </c:pt>
                <c:pt idx="1498">
                  <c:v>470</c:v>
                </c:pt>
                <c:pt idx="1499">
                  <c:v>511</c:v>
                </c:pt>
                <c:pt idx="1500">
                  <c:v>477</c:v>
                </c:pt>
                <c:pt idx="1501">
                  <c:v>477</c:v>
                </c:pt>
                <c:pt idx="1502">
                  <c:v>477</c:v>
                </c:pt>
                <c:pt idx="1503">
                  <c:v>464</c:v>
                </c:pt>
                <c:pt idx="1504">
                  <c:v>490</c:v>
                </c:pt>
                <c:pt idx="1505">
                  <c:v>483</c:v>
                </c:pt>
                <c:pt idx="1506">
                  <c:v>483</c:v>
                </c:pt>
                <c:pt idx="1507">
                  <c:v>504</c:v>
                </c:pt>
                <c:pt idx="1508">
                  <c:v>497</c:v>
                </c:pt>
                <c:pt idx="1509">
                  <c:v>497</c:v>
                </c:pt>
                <c:pt idx="1510">
                  <c:v>501</c:v>
                </c:pt>
                <c:pt idx="1511">
                  <c:v>500</c:v>
                </c:pt>
                <c:pt idx="1512">
                  <c:v>494</c:v>
                </c:pt>
                <c:pt idx="1513">
                  <c:v>507</c:v>
                </c:pt>
                <c:pt idx="1514">
                  <c:v>516</c:v>
                </c:pt>
                <c:pt idx="1515">
                  <c:v>516</c:v>
                </c:pt>
                <c:pt idx="1516">
                  <c:v>504</c:v>
                </c:pt>
                <c:pt idx="1517">
                  <c:v>523</c:v>
                </c:pt>
                <c:pt idx="1518">
                  <c:v>523</c:v>
                </c:pt>
                <c:pt idx="1519">
                  <c:v>520</c:v>
                </c:pt>
                <c:pt idx="1520">
                  <c:v>520</c:v>
                </c:pt>
                <c:pt idx="1521">
                  <c:v>531</c:v>
                </c:pt>
                <c:pt idx="1522">
                  <c:v>531</c:v>
                </c:pt>
                <c:pt idx="1523">
                  <c:v>516</c:v>
                </c:pt>
                <c:pt idx="1524">
                  <c:v>516</c:v>
                </c:pt>
                <c:pt idx="1525">
                  <c:v>515</c:v>
                </c:pt>
                <c:pt idx="1526">
                  <c:v>514</c:v>
                </c:pt>
                <c:pt idx="1527">
                  <c:v>491</c:v>
                </c:pt>
                <c:pt idx="1528">
                  <c:v>530</c:v>
                </c:pt>
                <c:pt idx="1529">
                  <c:v>527</c:v>
                </c:pt>
                <c:pt idx="1530">
                  <c:v>506</c:v>
                </c:pt>
                <c:pt idx="1531">
                  <c:v>506</c:v>
                </c:pt>
                <c:pt idx="1532">
                  <c:v>506</c:v>
                </c:pt>
                <c:pt idx="1533">
                  <c:v>511</c:v>
                </c:pt>
                <c:pt idx="1534">
                  <c:v>512</c:v>
                </c:pt>
                <c:pt idx="1535">
                  <c:v>530</c:v>
                </c:pt>
                <c:pt idx="1536">
                  <c:v>536</c:v>
                </c:pt>
                <c:pt idx="1537">
                  <c:v>534</c:v>
                </c:pt>
                <c:pt idx="1538">
                  <c:v>531</c:v>
                </c:pt>
                <c:pt idx="1539">
                  <c:v>508</c:v>
                </c:pt>
                <c:pt idx="1540">
                  <c:v>519</c:v>
                </c:pt>
                <c:pt idx="1541">
                  <c:v>525</c:v>
                </c:pt>
                <c:pt idx="1542">
                  <c:v>526</c:v>
                </c:pt>
                <c:pt idx="1543">
                  <c:v>534</c:v>
                </c:pt>
                <c:pt idx="1544">
                  <c:v>523</c:v>
                </c:pt>
                <c:pt idx="1545">
                  <c:v>530</c:v>
                </c:pt>
                <c:pt idx="1546">
                  <c:v>530</c:v>
                </c:pt>
                <c:pt idx="1547">
                  <c:v>520</c:v>
                </c:pt>
                <c:pt idx="1548">
                  <c:v>524</c:v>
                </c:pt>
                <c:pt idx="1549">
                  <c:v>526</c:v>
                </c:pt>
                <c:pt idx="1550">
                  <c:v>527</c:v>
                </c:pt>
                <c:pt idx="1551">
                  <c:v>541</c:v>
                </c:pt>
                <c:pt idx="1552">
                  <c:v>537</c:v>
                </c:pt>
                <c:pt idx="1553">
                  <c:v>541</c:v>
                </c:pt>
                <c:pt idx="1554">
                  <c:v>544</c:v>
                </c:pt>
                <c:pt idx="1555">
                  <c:v>544</c:v>
                </c:pt>
                <c:pt idx="1556">
                  <c:v>544</c:v>
                </c:pt>
                <c:pt idx="1557">
                  <c:v>549</c:v>
                </c:pt>
                <c:pt idx="1558">
                  <c:v>550</c:v>
                </c:pt>
                <c:pt idx="1559">
                  <c:v>544</c:v>
                </c:pt>
                <c:pt idx="1560">
                  <c:v>538</c:v>
                </c:pt>
                <c:pt idx="1561">
                  <c:v>538</c:v>
                </c:pt>
                <c:pt idx="1562">
                  <c:v>531</c:v>
                </c:pt>
                <c:pt idx="1563">
                  <c:v>539</c:v>
                </c:pt>
                <c:pt idx="1564">
                  <c:v>568</c:v>
                </c:pt>
                <c:pt idx="1565">
                  <c:v>569</c:v>
                </c:pt>
                <c:pt idx="1566">
                  <c:v>565</c:v>
                </c:pt>
                <c:pt idx="1567">
                  <c:v>569</c:v>
                </c:pt>
                <c:pt idx="1568">
                  <c:v>571</c:v>
                </c:pt>
                <c:pt idx="1569">
                  <c:v>576</c:v>
                </c:pt>
                <c:pt idx="1570">
                  <c:v>576</c:v>
                </c:pt>
                <c:pt idx="1571">
                  <c:v>578</c:v>
                </c:pt>
                <c:pt idx="1572">
                  <c:v>580</c:v>
                </c:pt>
                <c:pt idx="1573">
                  <c:v>587</c:v>
                </c:pt>
                <c:pt idx="1574">
                  <c:v>600</c:v>
                </c:pt>
                <c:pt idx="1575">
                  <c:v>647</c:v>
                </c:pt>
                <c:pt idx="1576">
                  <c:v>647</c:v>
                </c:pt>
                <c:pt idx="1577">
                  <c:v>647</c:v>
                </c:pt>
                <c:pt idx="1578">
                  <c:v>625</c:v>
                </c:pt>
                <c:pt idx="1579">
                  <c:v>619</c:v>
                </c:pt>
                <c:pt idx="1580">
                  <c:v>621</c:v>
                </c:pt>
                <c:pt idx="1581">
                  <c:v>610</c:v>
                </c:pt>
                <c:pt idx="1582">
                  <c:v>599</c:v>
                </c:pt>
                <c:pt idx="1583">
                  <c:v>601</c:v>
                </c:pt>
                <c:pt idx="1584">
                  <c:v>607</c:v>
                </c:pt>
                <c:pt idx="1585">
                  <c:v>609</c:v>
                </c:pt>
                <c:pt idx="1586">
                  <c:v>595</c:v>
                </c:pt>
                <c:pt idx="1587">
                  <c:v>630</c:v>
                </c:pt>
                <c:pt idx="1588">
                  <c:v>635</c:v>
                </c:pt>
                <c:pt idx="1589">
                  <c:v>644</c:v>
                </c:pt>
                <c:pt idx="1590">
                  <c:v>646</c:v>
                </c:pt>
                <c:pt idx="1591">
                  <c:v>641</c:v>
                </c:pt>
                <c:pt idx="1592">
                  <c:v>641</c:v>
                </c:pt>
                <c:pt idx="1593">
                  <c:v>645</c:v>
                </c:pt>
                <c:pt idx="1594">
                  <c:v>665</c:v>
                </c:pt>
                <c:pt idx="1595">
                  <c:v>659</c:v>
                </c:pt>
                <c:pt idx="1596">
                  <c:v>659</c:v>
                </c:pt>
                <c:pt idx="1597">
                  <c:v>663</c:v>
                </c:pt>
                <c:pt idx="1598">
                  <c:v>672</c:v>
                </c:pt>
                <c:pt idx="1599">
                  <c:v>673</c:v>
                </c:pt>
                <c:pt idx="1600">
                  <c:v>673</c:v>
                </c:pt>
                <c:pt idx="1601">
                  <c:v>678</c:v>
                </c:pt>
                <c:pt idx="1602">
                  <c:v>678</c:v>
                </c:pt>
                <c:pt idx="1603">
                  <c:v>678</c:v>
                </c:pt>
                <c:pt idx="1604">
                  <c:v>759</c:v>
                </c:pt>
                <c:pt idx="1605">
                  <c:v>766</c:v>
                </c:pt>
                <c:pt idx="1606">
                  <c:v>734</c:v>
                </c:pt>
                <c:pt idx="1607">
                  <c:v>752</c:v>
                </c:pt>
                <c:pt idx="1608">
                  <c:v>749</c:v>
                </c:pt>
                <c:pt idx="1609">
                  <c:v>746</c:v>
                </c:pt>
                <c:pt idx="1610">
                  <c:v>747</c:v>
                </c:pt>
                <c:pt idx="1611">
                  <c:v>766</c:v>
                </c:pt>
                <c:pt idx="1612">
                  <c:v>772</c:v>
                </c:pt>
                <c:pt idx="1613">
                  <c:v>773</c:v>
                </c:pt>
                <c:pt idx="1614">
                  <c:v>769</c:v>
                </c:pt>
                <c:pt idx="1615">
                  <c:v>764</c:v>
                </c:pt>
                <c:pt idx="1616">
                  <c:v>752</c:v>
                </c:pt>
                <c:pt idx="1617">
                  <c:v>747</c:v>
                </c:pt>
                <c:pt idx="1618">
                  <c:v>745</c:v>
                </c:pt>
                <c:pt idx="1619">
                  <c:v>731</c:v>
                </c:pt>
                <c:pt idx="1620">
                  <c:v>723</c:v>
                </c:pt>
                <c:pt idx="1621">
                  <c:v>719</c:v>
                </c:pt>
                <c:pt idx="1622">
                  <c:v>715</c:v>
                </c:pt>
                <c:pt idx="1623">
                  <c:v>709</c:v>
                </c:pt>
                <c:pt idx="1624">
                  <c:v>717</c:v>
                </c:pt>
                <c:pt idx="1625">
                  <c:v>717</c:v>
                </c:pt>
                <c:pt idx="1626">
                  <c:v>720</c:v>
                </c:pt>
                <c:pt idx="1627">
                  <c:v>711</c:v>
                </c:pt>
                <c:pt idx="1628">
                  <c:v>709</c:v>
                </c:pt>
                <c:pt idx="1629">
                  <c:v>696</c:v>
                </c:pt>
                <c:pt idx="1630">
                  <c:v>710</c:v>
                </c:pt>
                <c:pt idx="1631">
                  <c:v>711</c:v>
                </c:pt>
                <c:pt idx="1632">
                  <c:v>698</c:v>
                </c:pt>
                <c:pt idx="1633">
                  <c:v>689</c:v>
                </c:pt>
                <c:pt idx="1634">
                  <c:v>678</c:v>
                </c:pt>
                <c:pt idx="1635">
                  <c:v>678</c:v>
                </c:pt>
                <c:pt idx="1636">
                  <c:v>678</c:v>
                </c:pt>
                <c:pt idx="1637">
                  <c:v>678</c:v>
                </c:pt>
                <c:pt idx="1638">
                  <c:v>686</c:v>
                </c:pt>
                <c:pt idx="1639">
                  <c:v>692</c:v>
                </c:pt>
                <c:pt idx="1640">
                  <c:v>697</c:v>
                </c:pt>
                <c:pt idx="1641">
                  <c:v>697</c:v>
                </c:pt>
                <c:pt idx="1642">
                  <c:v>706</c:v>
                </c:pt>
                <c:pt idx="1643">
                  <c:v>697</c:v>
                </c:pt>
                <c:pt idx="1644">
                  <c:v>693</c:v>
                </c:pt>
                <c:pt idx="1645">
                  <c:v>713</c:v>
                </c:pt>
                <c:pt idx="1646">
                  <c:v>713</c:v>
                </c:pt>
                <c:pt idx="1647">
                  <c:v>713</c:v>
                </c:pt>
                <c:pt idx="1648">
                  <c:v>680</c:v>
                </c:pt>
                <c:pt idx="1649">
                  <c:v>679</c:v>
                </c:pt>
                <c:pt idx="1650">
                  <c:v>680</c:v>
                </c:pt>
                <c:pt idx="1651">
                  <c:v>665</c:v>
                </c:pt>
                <c:pt idx="1652">
                  <c:v>665</c:v>
                </c:pt>
                <c:pt idx="1653">
                  <c:v>658</c:v>
                </c:pt>
                <c:pt idx="1654">
                  <c:v>641</c:v>
                </c:pt>
                <c:pt idx="1655">
                  <c:v>635</c:v>
                </c:pt>
                <c:pt idx="1656">
                  <c:v>631</c:v>
                </c:pt>
                <c:pt idx="1657">
                  <c:v>619</c:v>
                </c:pt>
                <c:pt idx="1658">
                  <c:v>619</c:v>
                </c:pt>
                <c:pt idx="1659">
                  <c:v>595</c:v>
                </c:pt>
                <c:pt idx="1660">
                  <c:v>595</c:v>
                </c:pt>
                <c:pt idx="1661">
                  <c:v>614</c:v>
                </c:pt>
                <c:pt idx="1662">
                  <c:v>630</c:v>
                </c:pt>
                <c:pt idx="1663">
                  <c:v>641.5</c:v>
                </c:pt>
                <c:pt idx="1664">
                  <c:v>645</c:v>
                </c:pt>
                <c:pt idx="1665">
                  <c:v>644</c:v>
                </c:pt>
                <c:pt idx="1666">
                  <c:v>645.66999999999996</c:v>
                </c:pt>
                <c:pt idx="1667">
                  <c:v>652</c:v>
                </c:pt>
                <c:pt idx="1668">
                  <c:v>644</c:v>
                </c:pt>
                <c:pt idx="1669">
                  <c:v>627</c:v>
                </c:pt>
                <c:pt idx="1670">
                  <c:v>615</c:v>
                </c:pt>
                <c:pt idx="1671">
                  <c:v>621</c:v>
                </c:pt>
                <c:pt idx="1672">
                  <c:v>602</c:v>
                </c:pt>
                <c:pt idx="1673">
                  <c:v>595</c:v>
                </c:pt>
                <c:pt idx="1674">
                  <c:v>585</c:v>
                </c:pt>
                <c:pt idx="1675">
                  <c:v>565</c:v>
                </c:pt>
                <c:pt idx="1676">
                  <c:v>549</c:v>
                </c:pt>
                <c:pt idx="1677">
                  <c:v>521</c:v>
                </c:pt>
                <c:pt idx="1678">
                  <c:v>524</c:v>
                </c:pt>
                <c:pt idx="1679">
                  <c:v>524</c:v>
                </c:pt>
                <c:pt idx="1680">
                  <c:v>508</c:v>
                </c:pt>
                <c:pt idx="1681">
                  <c:v>490</c:v>
                </c:pt>
                <c:pt idx="1682">
                  <c:v>492</c:v>
                </c:pt>
                <c:pt idx="1683">
                  <c:v>498</c:v>
                </c:pt>
                <c:pt idx="1684">
                  <c:v>478</c:v>
                </c:pt>
                <c:pt idx="1685">
                  <c:v>461</c:v>
                </c:pt>
                <c:pt idx="1686">
                  <c:v>461</c:v>
                </c:pt>
                <c:pt idx="1687">
                  <c:v>424</c:v>
                </c:pt>
                <c:pt idx="1688">
                  <c:v>406</c:v>
                </c:pt>
                <c:pt idx="1689">
                  <c:v>406</c:v>
                </c:pt>
                <c:pt idx="1690">
                  <c:v>403</c:v>
                </c:pt>
                <c:pt idx="1691">
                  <c:v>370</c:v>
                </c:pt>
                <c:pt idx="1692">
                  <c:v>356</c:v>
                </c:pt>
                <c:pt idx="1693">
                  <c:v>349</c:v>
                </c:pt>
                <c:pt idx="1694">
                  <c:v>358</c:v>
                </c:pt>
                <c:pt idx="1695">
                  <c:v>338</c:v>
                </c:pt>
                <c:pt idx="1696">
                  <c:v>324</c:v>
                </c:pt>
                <c:pt idx="1697">
                  <c:v>314</c:v>
                </c:pt>
                <c:pt idx="1698">
                  <c:v>320</c:v>
                </c:pt>
                <c:pt idx="1699">
                  <c:v>298</c:v>
                </c:pt>
                <c:pt idx="1700">
                  <c:v>293</c:v>
                </c:pt>
                <c:pt idx="1701">
                  <c:v>282</c:v>
                </c:pt>
                <c:pt idx="1702">
                  <c:v>264</c:v>
                </c:pt>
                <c:pt idx="1703">
                  <c:v>264</c:v>
                </c:pt>
                <c:pt idx="1704">
                  <c:v>252</c:v>
                </c:pt>
                <c:pt idx="1705">
                  <c:v>256</c:v>
                </c:pt>
                <c:pt idx="1706">
                  <c:v>281</c:v>
                </c:pt>
                <c:pt idx="1707">
                  <c:v>237</c:v>
                </c:pt>
                <c:pt idx="1708">
                  <c:v>259</c:v>
                </c:pt>
                <c:pt idx="1709">
                  <c:v>256</c:v>
                </c:pt>
                <c:pt idx="1710">
                  <c:v>256</c:v>
                </c:pt>
                <c:pt idx="1711">
                  <c:v>263</c:v>
                </c:pt>
                <c:pt idx="1712">
                  <c:v>244</c:v>
                </c:pt>
                <c:pt idx="1713">
                  <c:v>256</c:v>
                </c:pt>
                <c:pt idx="1714">
                  <c:v>261</c:v>
                </c:pt>
                <c:pt idx="1715">
                  <c:v>244</c:v>
                </c:pt>
                <c:pt idx="1716">
                  <c:v>251</c:v>
                </c:pt>
                <c:pt idx="1717">
                  <c:v>250</c:v>
                </c:pt>
                <c:pt idx="1718">
                  <c:v>251</c:v>
                </c:pt>
                <c:pt idx="1719">
                  <c:v>244.25</c:v>
                </c:pt>
                <c:pt idx="1720">
                  <c:v>241.75</c:v>
                </c:pt>
                <c:pt idx="1721">
                  <c:v>241.75</c:v>
                </c:pt>
                <c:pt idx="1722">
                  <c:v>246.75</c:v>
                </c:pt>
                <c:pt idx="1723">
                  <c:v>254.25</c:v>
                </c:pt>
                <c:pt idx="1724">
                  <c:v>266.25</c:v>
                </c:pt>
                <c:pt idx="1725">
                  <c:v>264.25</c:v>
                </c:pt>
                <c:pt idx="1726">
                  <c:v>260.25</c:v>
                </c:pt>
                <c:pt idx="1727">
                  <c:v>258.25</c:v>
                </c:pt>
                <c:pt idx="1728">
                  <c:v>255.75</c:v>
                </c:pt>
                <c:pt idx="1729">
                  <c:v>255.75</c:v>
                </c:pt>
                <c:pt idx="1730">
                  <c:v>250.75</c:v>
                </c:pt>
                <c:pt idx="1731">
                  <c:v>243.75</c:v>
                </c:pt>
                <c:pt idx="1732">
                  <c:v>234.75</c:v>
                </c:pt>
                <c:pt idx="1733">
                  <c:v>234.75</c:v>
                </c:pt>
                <c:pt idx="1734">
                  <c:v>234.75</c:v>
                </c:pt>
                <c:pt idx="1735">
                  <c:v>234.75</c:v>
                </c:pt>
                <c:pt idx="1736">
                  <c:v>232.25</c:v>
                </c:pt>
                <c:pt idx="1737">
                  <c:v>235.5</c:v>
                </c:pt>
                <c:pt idx="1738">
                  <c:v>254.75</c:v>
                </c:pt>
                <c:pt idx="1739">
                  <c:v>289</c:v>
                </c:pt>
                <c:pt idx="1740">
                  <c:v>290.25</c:v>
                </c:pt>
                <c:pt idx="1741">
                  <c:v>290.25</c:v>
                </c:pt>
                <c:pt idx="1742">
                  <c:v>287.75</c:v>
                </c:pt>
                <c:pt idx="1743">
                  <c:v>285</c:v>
                </c:pt>
                <c:pt idx="1744">
                  <c:v>285</c:v>
                </c:pt>
                <c:pt idx="1745">
                  <c:v>294.5</c:v>
                </c:pt>
                <c:pt idx="1746">
                  <c:v>299.5</c:v>
                </c:pt>
                <c:pt idx="1747">
                  <c:v>299.5</c:v>
                </c:pt>
                <c:pt idx="1748">
                  <c:v>290.5</c:v>
                </c:pt>
                <c:pt idx="1749">
                  <c:v>290.5</c:v>
                </c:pt>
                <c:pt idx="1750">
                  <c:v>288.25</c:v>
                </c:pt>
                <c:pt idx="1751">
                  <c:v>288.25</c:v>
                </c:pt>
                <c:pt idx="1752">
                  <c:v>284.25</c:v>
                </c:pt>
                <c:pt idx="1753">
                  <c:v>284.25</c:v>
                </c:pt>
                <c:pt idx="1754">
                  <c:v>310.25</c:v>
                </c:pt>
                <c:pt idx="1755">
                  <c:v>306</c:v>
                </c:pt>
                <c:pt idx="1756">
                  <c:v>306</c:v>
                </c:pt>
                <c:pt idx="1757">
                  <c:v>310.5</c:v>
                </c:pt>
                <c:pt idx="1758">
                  <c:v>310.5</c:v>
                </c:pt>
                <c:pt idx="1759">
                  <c:v>303</c:v>
                </c:pt>
                <c:pt idx="1760">
                  <c:v>291.75</c:v>
                </c:pt>
                <c:pt idx="1761">
                  <c:v>285.75</c:v>
                </c:pt>
                <c:pt idx="1762">
                  <c:v>288.75</c:v>
                </c:pt>
                <c:pt idx="1763">
                  <c:v>310.25</c:v>
                </c:pt>
                <c:pt idx="1764">
                  <c:v>304</c:v>
                </c:pt>
                <c:pt idx="1765">
                  <c:v>294.5</c:v>
                </c:pt>
                <c:pt idx="1766">
                  <c:v>294.5</c:v>
                </c:pt>
                <c:pt idx="1767">
                  <c:v>294.5</c:v>
                </c:pt>
                <c:pt idx="1768">
                  <c:v>294.5</c:v>
                </c:pt>
                <c:pt idx="1769">
                  <c:v>294.5</c:v>
                </c:pt>
                <c:pt idx="1770">
                  <c:v>294.5</c:v>
                </c:pt>
                <c:pt idx="1771">
                  <c:v>294.5</c:v>
                </c:pt>
                <c:pt idx="1772">
                  <c:v>265.25</c:v>
                </c:pt>
                <c:pt idx="1773">
                  <c:v>265.25</c:v>
                </c:pt>
                <c:pt idx="1774">
                  <c:v>265.25</c:v>
                </c:pt>
                <c:pt idx="1775">
                  <c:v>265.75</c:v>
                </c:pt>
                <c:pt idx="1776">
                  <c:v>274.75</c:v>
                </c:pt>
                <c:pt idx="1777">
                  <c:v>271.75</c:v>
                </c:pt>
                <c:pt idx="1778">
                  <c:v>271.75</c:v>
                </c:pt>
                <c:pt idx="1779">
                  <c:v>271.75</c:v>
                </c:pt>
                <c:pt idx="1780">
                  <c:v>272.5</c:v>
                </c:pt>
                <c:pt idx="1781">
                  <c:v>271.75</c:v>
                </c:pt>
                <c:pt idx="1782">
                  <c:v>271.75</c:v>
                </c:pt>
                <c:pt idx="1783">
                  <c:v>275</c:v>
                </c:pt>
                <c:pt idx="1784">
                  <c:v>279.75</c:v>
                </c:pt>
                <c:pt idx="1785">
                  <c:v>275.75</c:v>
                </c:pt>
                <c:pt idx="1786">
                  <c:v>271.5</c:v>
                </c:pt>
                <c:pt idx="1787">
                  <c:v>277</c:v>
                </c:pt>
                <c:pt idx="1788">
                  <c:v>277</c:v>
                </c:pt>
                <c:pt idx="1789">
                  <c:v>272</c:v>
                </c:pt>
                <c:pt idx="1790">
                  <c:v>276.25</c:v>
                </c:pt>
                <c:pt idx="1791">
                  <c:v>276.25</c:v>
                </c:pt>
                <c:pt idx="1792">
                  <c:v>284.75</c:v>
                </c:pt>
                <c:pt idx="1793">
                  <c:v>293.5</c:v>
                </c:pt>
                <c:pt idx="1794">
                  <c:v>293.5</c:v>
                </c:pt>
                <c:pt idx="1795">
                  <c:v>304.5</c:v>
                </c:pt>
                <c:pt idx="1796">
                  <c:v>304.5</c:v>
                </c:pt>
                <c:pt idx="1797">
                  <c:v>307</c:v>
                </c:pt>
                <c:pt idx="1798">
                  <c:v>300</c:v>
                </c:pt>
                <c:pt idx="1799">
                  <c:v>291.75</c:v>
                </c:pt>
                <c:pt idx="1800">
                  <c:v>291.75</c:v>
                </c:pt>
                <c:pt idx="1801">
                  <c:v>302.75</c:v>
                </c:pt>
                <c:pt idx="1802">
                  <c:v>301.25</c:v>
                </c:pt>
                <c:pt idx="1803">
                  <c:v>304.25</c:v>
                </c:pt>
                <c:pt idx="1804">
                  <c:v>314</c:v>
                </c:pt>
                <c:pt idx="1805">
                  <c:v>314</c:v>
                </c:pt>
                <c:pt idx="1806">
                  <c:v>314</c:v>
                </c:pt>
                <c:pt idx="1807">
                  <c:v>313.75</c:v>
                </c:pt>
                <c:pt idx="1808">
                  <c:v>312</c:v>
                </c:pt>
                <c:pt idx="1809">
                  <c:v>312</c:v>
                </c:pt>
                <c:pt idx="1810">
                  <c:v>319.5</c:v>
                </c:pt>
                <c:pt idx="1811">
                  <c:v>322.25</c:v>
                </c:pt>
                <c:pt idx="1812">
                  <c:v>322.25</c:v>
                </c:pt>
                <c:pt idx="1813">
                  <c:v>311.5</c:v>
                </c:pt>
                <c:pt idx="1814">
                  <c:v>310</c:v>
                </c:pt>
                <c:pt idx="1815">
                  <c:v>306.75</c:v>
                </c:pt>
                <c:pt idx="1816">
                  <c:v>306.75</c:v>
                </c:pt>
                <c:pt idx="1817">
                  <c:v>306.75</c:v>
                </c:pt>
                <c:pt idx="1818">
                  <c:v>306.75</c:v>
                </c:pt>
                <c:pt idx="1819">
                  <c:v>312.25</c:v>
                </c:pt>
                <c:pt idx="1820">
                  <c:v>314.25</c:v>
                </c:pt>
                <c:pt idx="1821">
                  <c:v>314.25</c:v>
                </c:pt>
                <c:pt idx="1822">
                  <c:v>323</c:v>
                </c:pt>
                <c:pt idx="1823">
                  <c:v>323</c:v>
                </c:pt>
                <c:pt idx="1824">
                  <c:v>335.75</c:v>
                </c:pt>
                <c:pt idx="1825">
                  <c:v>343.5</c:v>
                </c:pt>
                <c:pt idx="1826">
                  <c:v>354.5</c:v>
                </c:pt>
                <c:pt idx="1827">
                  <c:v>354.5</c:v>
                </c:pt>
                <c:pt idx="1828">
                  <c:v>364</c:v>
                </c:pt>
                <c:pt idx="1829">
                  <c:v>364</c:v>
                </c:pt>
                <c:pt idx="1830">
                  <c:v>364</c:v>
                </c:pt>
                <c:pt idx="1831">
                  <c:v>361.75</c:v>
                </c:pt>
                <c:pt idx="1832">
                  <c:v>361.75</c:v>
                </c:pt>
                <c:pt idx="1833">
                  <c:v>354.25</c:v>
                </c:pt>
                <c:pt idx="1834">
                  <c:v>354.25</c:v>
                </c:pt>
                <c:pt idx="1835">
                  <c:v>350</c:v>
                </c:pt>
                <c:pt idx="1836">
                  <c:v>360.25</c:v>
                </c:pt>
                <c:pt idx="1837">
                  <c:v>360.25</c:v>
                </c:pt>
                <c:pt idx="1838">
                  <c:v>360.25</c:v>
                </c:pt>
                <c:pt idx="1839">
                  <c:v>358.75</c:v>
                </c:pt>
                <c:pt idx="1840">
                  <c:v>364.25</c:v>
                </c:pt>
                <c:pt idx="1841">
                  <c:v>364.25</c:v>
                </c:pt>
                <c:pt idx="1842">
                  <c:v>364.25</c:v>
                </c:pt>
                <c:pt idx="1843">
                  <c:v>364.25</c:v>
                </c:pt>
                <c:pt idx="1844">
                  <c:v>364.25</c:v>
                </c:pt>
                <c:pt idx="1845">
                  <c:v>387.25</c:v>
                </c:pt>
                <c:pt idx="1846">
                  <c:v>419</c:v>
                </c:pt>
                <c:pt idx="1847">
                  <c:v>419.5</c:v>
                </c:pt>
                <c:pt idx="1848">
                  <c:v>419.5</c:v>
                </c:pt>
                <c:pt idx="1849">
                  <c:v>418</c:v>
                </c:pt>
                <c:pt idx="1850">
                  <c:v>420.5</c:v>
                </c:pt>
                <c:pt idx="1851">
                  <c:v>426</c:v>
                </c:pt>
                <c:pt idx="1852">
                  <c:v>419</c:v>
                </c:pt>
                <c:pt idx="1853">
                  <c:v>418.5</c:v>
                </c:pt>
                <c:pt idx="1854">
                  <c:v>424.5</c:v>
                </c:pt>
                <c:pt idx="1855">
                  <c:v>424.5</c:v>
                </c:pt>
                <c:pt idx="1856">
                  <c:v>425.5</c:v>
                </c:pt>
                <c:pt idx="1857">
                  <c:v>425.5</c:v>
                </c:pt>
                <c:pt idx="1858">
                  <c:v>431</c:v>
                </c:pt>
                <c:pt idx="1859">
                  <c:v>426</c:v>
                </c:pt>
                <c:pt idx="1860">
                  <c:v>429</c:v>
                </c:pt>
                <c:pt idx="1861">
                  <c:v>424</c:v>
                </c:pt>
                <c:pt idx="1862">
                  <c:v>420</c:v>
                </c:pt>
                <c:pt idx="1863">
                  <c:v>420</c:v>
                </c:pt>
                <c:pt idx="1864">
                  <c:v>425</c:v>
                </c:pt>
                <c:pt idx="1865">
                  <c:v>429</c:v>
                </c:pt>
                <c:pt idx="1866">
                  <c:v>429</c:v>
                </c:pt>
                <c:pt idx="1867">
                  <c:v>425</c:v>
                </c:pt>
                <c:pt idx="1868">
                  <c:v>419</c:v>
                </c:pt>
                <c:pt idx="1869">
                  <c:v>404</c:v>
                </c:pt>
                <c:pt idx="1870">
                  <c:v>404</c:v>
                </c:pt>
                <c:pt idx="1871">
                  <c:v>398</c:v>
                </c:pt>
                <c:pt idx="1872">
                  <c:v>397</c:v>
                </c:pt>
                <c:pt idx="1873">
                  <c:v>399</c:v>
                </c:pt>
                <c:pt idx="1874">
                  <c:v>402</c:v>
                </c:pt>
                <c:pt idx="1875">
                  <c:v>401</c:v>
                </c:pt>
                <c:pt idx="1876">
                  <c:v>408</c:v>
                </c:pt>
                <c:pt idx="1877">
                  <c:v>409</c:v>
                </c:pt>
                <c:pt idx="1878">
                  <c:v>407</c:v>
                </c:pt>
                <c:pt idx="1879">
                  <c:v>409</c:v>
                </c:pt>
                <c:pt idx="1880">
                  <c:v>409</c:v>
                </c:pt>
                <c:pt idx="1881">
                  <c:v>411</c:v>
                </c:pt>
                <c:pt idx="1882">
                  <c:v>411</c:v>
                </c:pt>
                <c:pt idx="1883">
                  <c:v>415</c:v>
                </c:pt>
                <c:pt idx="1884">
                  <c:v>412</c:v>
                </c:pt>
                <c:pt idx="1885">
                  <c:v>413</c:v>
                </c:pt>
                <c:pt idx="1886">
                  <c:v>414</c:v>
                </c:pt>
                <c:pt idx="1887">
                  <c:v>414</c:v>
                </c:pt>
                <c:pt idx="1888">
                  <c:v>414</c:v>
                </c:pt>
                <c:pt idx="1889">
                  <c:v>454</c:v>
                </c:pt>
                <c:pt idx="1890">
                  <c:v>454</c:v>
                </c:pt>
                <c:pt idx="1891">
                  <c:v>470.5</c:v>
                </c:pt>
                <c:pt idx="1892">
                  <c:v>468</c:v>
                </c:pt>
                <c:pt idx="1893">
                  <c:v>465</c:v>
                </c:pt>
                <c:pt idx="1894">
                  <c:v>462</c:v>
                </c:pt>
                <c:pt idx="1895">
                  <c:v>467</c:v>
                </c:pt>
                <c:pt idx="1896">
                  <c:v>468</c:v>
                </c:pt>
                <c:pt idx="1897">
                  <c:v>462</c:v>
                </c:pt>
                <c:pt idx="1898">
                  <c:v>461.5</c:v>
                </c:pt>
                <c:pt idx="1899">
                  <c:v>460</c:v>
                </c:pt>
                <c:pt idx="1900">
                  <c:v>466</c:v>
                </c:pt>
                <c:pt idx="1901">
                  <c:v>477</c:v>
                </c:pt>
                <c:pt idx="1902">
                  <c:v>477.5</c:v>
                </c:pt>
                <c:pt idx="1903">
                  <c:v>477.5</c:v>
                </c:pt>
                <c:pt idx="1904">
                  <c:v>478</c:v>
                </c:pt>
                <c:pt idx="1905">
                  <c:v>475</c:v>
                </c:pt>
                <c:pt idx="1906">
                  <c:v>466</c:v>
                </c:pt>
                <c:pt idx="1907">
                  <c:v>466</c:v>
                </c:pt>
                <c:pt idx="1908">
                  <c:v>469</c:v>
                </c:pt>
                <c:pt idx="1909">
                  <c:v>468</c:v>
                </c:pt>
                <c:pt idx="1910">
                  <c:v>465</c:v>
                </c:pt>
                <c:pt idx="1911">
                  <c:v>456.5</c:v>
                </c:pt>
                <c:pt idx="1912">
                  <c:v>456.5</c:v>
                </c:pt>
                <c:pt idx="1913">
                  <c:v>456.5</c:v>
                </c:pt>
                <c:pt idx="1914">
                  <c:v>457</c:v>
                </c:pt>
                <c:pt idx="1915">
                  <c:v>456</c:v>
                </c:pt>
                <c:pt idx="1916">
                  <c:v>456.5</c:v>
                </c:pt>
                <c:pt idx="1917">
                  <c:v>455</c:v>
                </c:pt>
                <c:pt idx="1918">
                  <c:v>452.5</c:v>
                </c:pt>
                <c:pt idx="1919">
                  <c:v>451</c:v>
                </c:pt>
                <c:pt idx="1920">
                  <c:v>454</c:v>
                </c:pt>
                <c:pt idx="1921">
                  <c:v>454</c:v>
                </c:pt>
                <c:pt idx="1922">
                  <c:v>458</c:v>
                </c:pt>
                <c:pt idx="1923">
                  <c:v>456</c:v>
                </c:pt>
                <c:pt idx="1924">
                  <c:v>456</c:v>
                </c:pt>
                <c:pt idx="1925">
                  <c:v>454</c:v>
                </c:pt>
                <c:pt idx="1926">
                  <c:v>456.5</c:v>
                </c:pt>
                <c:pt idx="1927">
                  <c:v>453.5</c:v>
                </c:pt>
                <c:pt idx="1928">
                  <c:v>455</c:v>
                </c:pt>
                <c:pt idx="1929">
                  <c:v>450.5</c:v>
                </c:pt>
                <c:pt idx="1930">
                  <c:v>449</c:v>
                </c:pt>
                <c:pt idx="1931">
                  <c:v>445</c:v>
                </c:pt>
                <c:pt idx="1932">
                  <c:v>439.5</c:v>
                </c:pt>
                <c:pt idx="1933">
                  <c:v>438.5</c:v>
                </c:pt>
                <c:pt idx="1934">
                  <c:v>451.5</c:v>
                </c:pt>
                <c:pt idx="1935">
                  <c:v>451</c:v>
                </c:pt>
                <c:pt idx="1936">
                  <c:v>452.5</c:v>
                </c:pt>
                <c:pt idx="1937">
                  <c:v>462</c:v>
                </c:pt>
                <c:pt idx="1938">
                  <c:v>464</c:v>
                </c:pt>
                <c:pt idx="1939">
                  <c:v>461</c:v>
                </c:pt>
                <c:pt idx="1940">
                  <c:v>460.5</c:v>
                </c:pt>
                <c:pt idx="1941">
                  <c:v>469</c:v>
                </c:pt>
                <c:pt idx="1942">
                  <c:v>474</c:v>
                </c:pt>
                <c:pt idx="1943">
                  <c:v>474</c:v>
                </c:pt>
                <c:pt idx="1944">
                  <c:v>480</c:v>
                </c:pt>
                <c:pt idx="1945">
                  <c:v>487</c:v>
                </c:pt>
                <c:pt idx="1946">
                  <c:v>493</c:v>
                </c:pt>
                <c:pt idx="1947">
                  <c:v>492</c:v>
                </c:pt>
                <c:pt idx="1948">
                  <c:v>491</c:v>
                </c:pt>
                <c:pt idx="1949">
                  <c:v>496</c:v>
                </c:pt>
                <c:pt idx="1950">
                  <c:v>486</c:v>
                </c:pt>
                <c:pt idx="1951">
                  <c:v>498</c:v>
                </c:pt>
                <c:pt idx="1952">
                  <c:v>506</c:v>
                </c:pt>
                <c:pt idx="1953">
                  <c:v>511</c:v>
                </c:pt>
                <c:pt idx="1954">
                  <c:v>523</c:v>
                </c:pt>
                <c:pt idx="1955">
                  <c:v>532</c:v>
                </c:pt>
                <c:pt idx="1956">
                  <c:v>527</c:v>
                </c:pt>
                <c:pt idx="1957">
                  <c:v>528</c:v>
                </c:pt>
                <c:pt idx="1958">
                  <c:v>533</c:v>
                </c:pt>
                <c:pt idx="1959">
                  <c:v>546</c:v>
                </c:pt>
                <c:pt idx="1960">
                  <c:v>546</c:v>
                </c:pt>
                <c:pt idx="1961">
                  <c:v>544</c:v>
                </c:pt>
                <c:pt idx="1962">
                  <c:v>543</c:v>
                </c:pt>
                <c:pt idx="1963">
                  <c:v>549</c:v>
                </c:pt>
                <c:pt idx="1964">
                  <c:v>549</c:v>
                </c:pt>
                <c:pt idx="1965">
                  <c:v>546</c:v>
                </c:pt>
                <c:pt idx="1966">
                  <c:v>535</c:v>
                </c:pt>
                <c:pt idx="1967">
                  <c:v>533.5</c:v>
                </c:pt>
                <c:pt idx="1968">
                  <c:v>539.5</c:v>
                </c:pt>
                <c:pt idx="1969">
                  <c:v>535</c:v>
                </c:pt>
                <c:pt idx="1970">
                  <c:v>535</c:v>
                </c:pt>
                <c:pt idx="1971">
                  <c:v>526</c:v>
                </c:pt>
                <c:pt idx="1972">
                  <c:v>526</c:v>
                </c:pt>
                <c:pt idx="1973">
                  <c:v>515.5</c:v>
                </c:pt>
                <c:pt idx="1974">
                  <c:v>514.5</c:v>
                </c:pt>
                <c:pt idx="1975">
                  <c:v>509.5</c:v>
                </c:pt>
                <c:pt idx="1976">
                  <c:v>509.5</c:v>
                </c:pt>
                <c:pt idx="1977">
                  <c:v>499.5</c:v>
                </c:pt>
                <c:pt idx="1978">
                  <c:v>496</c:v>
                </c:pt>
                <c:pt idx="1979">
                  <c:v>498</c:v>
                </c:pt>
                <c:pt idx="1980">
                  <c:v>491.5</c:v>
                </c:pt>
                <c:pt idx="1981">
                  <c:v>482.5</c:v>
                </c:pt>
                <c:pt idx="1982">
                  <c:v>482.5</c:v>
                </c:pt>
                <c:pt idx="1983">
                  <c:v>478.5</c:v>
                </c:pt>
                <c:pt idx="1984">
                  <c:v>470</c:v>
                </c:pt>
                <c:pt idx="1985">
                  <c:v>474</c:v>
                </c:pt>
                <c:pt idx="1986">
                  <c:v>471</c:v>
                </c:pt>
                <c:pt idx="1987">
                  <c:v>476.5</c:v>
                </c:pt>
                <c:pt idx="1988">
                  <c:v>472</c:v>
                </c:pt>
                <c:pt idx="1989">
                  <c:v>469.5</c:v>
                </c:pt>
                <c:pt idx="1990">
                  <c:v>469.5</c:v>
                </c:pt>
                <c:pt idx="1991">
                  <c:v>469.5</c:v>
                </c:pt>
                <c:pt idx="1992">
                  <c:v>478</c:v>
                </c:pt>
                <c:pt idx="1993">
                  <c:v>479</c:v>
                </c:pt>
                <c:pt idx="1994">
                  <c:v>486</c:v>
                </c:pt>
                <c:pt idx="1995">
                  <c:v>492</c:v>
                </c:pt>
                <c:pt idx="1996">
                  <c:v>492</c:v>
                </c:pt>
                <c:pt idx="1997">
                  <c:v>489.5</c:v>
                </c:pt>
                <c:pt idx="1998">
                  <c:v>495</c:v>
                </c:pt>
                <c:pt idx="1999">
                  <c:v>503.5</c:v>
                </c:pt>
                <c:pt idx="2000">
                  <c:v>511.5</c:v>
                </c:pt>
                <c:pt idx="2001">
                  <c:v>520</c:v>
                </c:pt>
                <c:pt idx="2002">
                  <c:v>519</c:v>
                </c:pt>
                <c:pt idx="2003">
                  <c:v>517</c:v>
                </c:pt>
                <c:pt idx="2004">
                  <c:v>519.5</c:v>
                </c:pt>
                <c:pt idx="2005">
                  <c:v>517.5</c:v>
                </c:pt>
                <c:pt idx="2006">
                  <c:v>514.5</c:v>
                </c:pt>
                <c:pt idx="2007">
                  <c:v>514.5</c:v>
                </c:pt>
                <c:pt idx="2008">
                  <c:v>508.5</c:v>
                </c:pt>
                <c:pt idx="2009">
                  <c:v>502</c:v>
                </c:pt>
                <c:pt idx="2010">
                  <c:v>501</c:v>
                </c:pt>
                <c:pt idx="2011">
                  <c:v>497.5</c:v>
                </c:pt>
                <c:pt idx="2012">
                  <c:v>499</c:v>
                </c:pt>
                <c:pt idx="2013">
                  <c:v>499</c:v>
                </c:pt>
                <c:pt idx="2014">
                  <c:v>496</c:v>
                </c:pt>
                <c:pt idx="2015">
                  <c:v>498</c:v>
                </c:pt>
                <c:pt idx="2016">
                  <c:v>482.5</c:v>
                </c:pt>
                <c:pt idx="2017">
                  <c:v>490</c:v>
                </c:pt>
                <c:pt idx="2018">
                  <c:v>491</c:v>
                </c:pt>
                <c:pt idx="2019">
                  <c:v>485</c:v>
                </c:pt>
                <c:pt idx="2020">
                  <c:v>487.5</c:v>
                </c:pt>
                <c:pt idx="2021">
                  <c:v>484</c:v>
                </c:pt>
                <c:pt idx="2022">
                  <c:v>482</c:v>
                </c:pt>
                <c:pt idx="2023">
                  <c:v>475</c:v>
                </c:pt>
                <c:pt idx="2024">
                  <c:v>472.5</c:v>
                </c:pt>
                <c:pt idx="2025">
                  <c:v>502.5</c:v>
                </c:pt>
                <c:pt idx="2026">
                  <c:v>468.5</c:v>
                </c:pt>
                <c:pt idx="2027">
                  <c:v>468.5</c:v>
                </c:pt>
                <c:pt idx="2028">
                  <c:v>465.5</c:v>
                </c:pt>
                <c:pt idx="2029">
                  <c:v>471</c:v>
                </c:pt>
                <c:pt idx="2030">
                  <c:v>473</c:v>
                </c:pt>
                <c:pt idx="2031">
                  <c:v>481</c:v>
                </c:pt>
                <c:pt idx="2032">
                  <c:v>481</c:v>
                </c:pt>
                <c:pt idx="2033">
                  <c:v>485</c:v>
                </c:pt>
                <c:pt idx="2034">
                  <c:v>475</c:v>
                </c:pt>
                <c:pt idx="2035">
                  <c:v>488</c:v>
                </c:pt>
                <c:pt idx="2036">
                  <c:v>482</c:v>
                </c:pt>
                <c:pt idx="2037">
                  <c:v>484</c:v>
                </c:pt>
                <c:pt idx="2038">
                  <c:v>482.5</c:v>
                </c:pt>
                <c:pt idx="2039">
                  <c:v>483.5</c:v>
                </c:pt>
                <c:pt idx="2040">
                  <c:v>482</c:v>
                </c:pt>
                <c:pt idx="2041">
                  <c:v>476.5</c:v>
                </c:pt>
                <c:pt idx="2042">
                  <c:v>480.5</c:v>
                </c:pt>
                <c:pt idx="2043">
                  <c:v>478</c:v>
                </c:pt>
                <c:pt idx="2044">
                  <c:v>476</c:v>
                </c:pt>
                <c:pt idx="2045">
                  <c:v>482</c:v>
                </c:pt>
                <c:pt idx="2046">
                  <c:v>480</c:v>
                </c:pt>
                <c:pt idx="2047">
                  <c:v>477</c:v>
                </c:pt>
                <c:pt idx="2048">
                  <c:v>475</c:v>
                </c:pt>
                <c:pt idx="2049">
                  <c:v>478.5</c:v>
                </c:pt>
                <c:pt idx="2050">
                  <c:v>481</c:v>
                </c:pt>
                <c:pt idx="2051">
                  <c:v>486</c:v>
                </c:pt>
                <c:pt idx="2052">
                  <c:v>480</c:v>
                </c:pt>
                <c:pt idx="2053">
                  <c:v>483</c:v>
                </c:pt>
                <c:pt idx="2054">
                  <c:v>483</c:v>
                </c:pt>
                <c:pt idx="2055">
                  <c:v>491</c:v>
                </c:pt>
                <c:pt idx="2056">
                  <c:v>495</c:v>
                </c:pt>
                <c:pt idx="2057">
                  <c:v>489.5</c:v>
                </c:pt>
                <c:pt idx="2058">
                  <c:v>497.5</c:v>
                </c:pt>
                <c:pt idx="2059">
                  <c:v>493</c:v>
                </c:pt>
                <c:pt idx="2060">
                  <c:v>495</c:v>
                </c:pt>
                <c:pt idx="2061">
                  <c:v>495</c:v>
                </c:pt>
                <c:pt idx="2062">
                  <c:v>494.5</c:v>
                </c:pt>
                <c:pt idx="2063">
                  <c:v>489.5</c:v>
                </c:pt>
                <c:pt idx="2064">
                  <c:v>487</c:v>
                </c:pt>
                <c:pt idx="2065">
                  <c:v>487</c:v>
                </c:pt>
                <c:pt idx="2066">
                  <c:v>492.5</c:v>
                </c:pt>
                <c:pt idx="2067">
                  <c:v>495.5</c:v>
                </c:pt>
                <c:pt idx="2068">
                  <c:v>498</c:v>
                </c:pt>
                <c:pt idx="2069">
                  <c:v>499</c:v>
                </c:pt>
                <c:pt idx="2070">
                  <c:v>514</c:v>
                </c:pt>
                <c:pt idx="2071">
                  <c:v>514</c:v>
                </c:pt>
                <c:pt idx="2072">
                  <c:v>507</c:v>
                </c:pt>
                <c:pt idx="2073">
                  <c:v>506.5</c:v>
                </c:pt>
                <c:pt idx="2074">
                  <c:v>509</c:v>
                </c:pt>
                <c:pt idx="2075">
                  <c:v>510</c:v>
                </c:pt>
                <c:pt idx="2076">
                  <c:v>506.5</c:v>
                </c:pt>
                <c:pt idx="2077">
                  <c:v>514.5</c:v>
                </c:pt>
                <c:pt idx="2078">
                  <c:v>520.5</c:v>
                </c:pt>
                <c:pt idx="2079">
                  <c:v>512.5</c:v>
                </c:pt>
                <c:pt idx="2080">
                  <c:v>510</c:v>
                </c:pt>
                <c:pt idx="2081">
                  <c:v>512.5</c:v>
                </c:pt>
                <c:pt idx="2082">
                  <c:v>512.5</c:v>
                </c:pt>
                <c:pt idx="2083">
                  <c:v>510.5</c:v>
                </c:pt>
                <c:pt idx="2084">
                  <c:v>512</c:v>
                </c:pt>
                <c:pt idx="2085">
                  <c:v>501</c:v>
                </c:pt>
                <c:pt idx="2086">
                  <c:v>498</c:v>
                </c:pt>
                <c:pt idx="2087">
                  <c:v>498</c:v>
                </c:pt>
                <c:pt idx="2088">
                  <c:v>499</c:v>
                </c:pt>
                <c:pt idx="2089">
                  <c:v>501</c:v>
                </c:pt>
                <c:pt idx="2090">
                  <c:v>501</c:v>
                </c:pt>
                <c:pt idx="2091">
                  <c:v>501</c:v>
                </c:pt>
                <c:pt idx="2092">
                  <c:v>501</c:v>
                </c:pt>
                <c:pt idx="2093">
                  <c:v>494</c:v>
                </c:pt>
                <c:pt idx="2094">
                  <c:v>495</c:v>
                </c:pt>
                <c:pt idx="2095">
                  <c:v>483</c:v>
                </c:pt>
                <c:pt idx="2096">
                  <c:v>490</c:v>
                </c:pt>
                <c:pt idx="2097">
                  <c:v>471.5</c:v>
                </c:pt>
                <c:pt idx="2098">
                  <c:v>468.5</c:v>
                </c:pt>
                <c:pt idx="2099">
                  <c:v>442.5</c:v>
                </c:pt>
                <c:pt idx="2100">
                  <c:v>452</c:v>
                </c:pt>
                <c:pt idx="2101">
                  <c:v>452</c:v>
                </c:pt>
                <c:pt idx="2102">
                  <c:v>452</c:v>
                </c:pt>
                <c:pt idx="2103">
                  <c:v>457</c:v>
                </c:pt>
                <c:pt idx="2104">
                  <c:v>455.5</c:v>
                </c:pt>
                <c:pt idx="2105">
                  <c:v>462.5</c:v>
                </c:pt>
                <c:pt idx="2106">
                  <c:v>464</c:v>
                </c:pt>
                <c:pt idx="2107">
                  <c:v>454.5</c:v>
                </c:pt>
                <c:pt idx="2108">
                  <c:v>450</c:v>
                </c:pt>
                <c:pt idx="2109">
                  <c:v>447.5</c:v>
                </c:pt>
                <c:pt idx="2110">
                  <c:v>455.5</c:v>
                </c:pt>
                <c:pt idx="2111">
                  <c:v>458.5</c:v>
                </c:pt>
                <c:pt idx="2112">
                  <c:v>457</c:v>
                </c:pt>
                <c:pt idx="2113">
                  <c:v>461.5</c:v>
                </c:pt>
                <c:pt idx="2114">
                  <c:v>461.5</c:v>
                </c:pt>
                <c:pt idx="2115">
                  <c:v>468.5</c:v>
                </c:pt>
                <c:pt idx="2116">
                  <c:v>471</c:v>
                </c:pt>
                <c:pt idx="2117">
                  <c:v>470.5</c:v>
                </c:pt>
                <c:pt idx="2118">
                  <c:v>476</c:v>
                </c:pt>
                <c:pt idx="2119">
                  <c:v>479.5</c:v>
                </c:pt>
                <c:pt idx="2120">
                  <c:v>473</c:v>
                </c:pt>
                <c:pt idx="2121">
                  <c:v>472</c:v>
                </c:pt>
                <c:pt idx="2122">
                  <c:v>467.5</c:v>
                </c:pt>
                <c:pt idx="2123">
                  <c:v>469</c:v>
                </c:pt>
                <c:pt idx="2124">
                  <c:v>463.5</c:v>
                </c:pt>
                <c:pt idx="2125">
                  <c:v>462.5</c:v>
                </c:pt>
                <c:pt idx="2126">
                  <c:v>444</c:v>
                </c:pt>
                <c:pt idx="2127">
                  <c:v>444</c:v>
                </c:pt>
                <c:pt idx="2128">
                  <c:v>440.5</c:v>
                </c:pt>
                <c:pt idx="2129">
                  <c:v>439.5</c:v>
                </c:pt>
                <c:pt idx="2130">
                  <c:v>445</c:v>
                </c:pt>
                <c:pt idx="2131">
                  <c:v>446</c:v>
                </c:pt>
                <c:pt idx="2132">
                  <c:v>446</c:v>
                </c:pt>
                <c:pt idx="2133">
                  <c:v>446</c:v>
                </c:pt>
                <c:pt idx="2134">
                  <c:v>451</c:v>
                </c:pt>
                <c:pt idx="2135">
                  <c:v>459</c:v>
                </c:pt>
                <c:pt idx="2136">
                  <c:v>463</c:v>
                </c:pt>
                <c:pt idx="2137">
                  <c:v>462.5</c:v>
                </c:pt>
                <c:pt idx="2138">
                  <c:v>463.5</c:v>
                </c:pt>
                <c:pt idx="2139">
                  <c:v>460</c:v>
                </c:pt>
                <c:pt idx="2140">
                  <c:v>459</c:v>
                </c:pt>
                <c:pt idx="2141">
                  <c:v>463</c:v>
                </c:pt>
                <c:pt idx="2142">
                  <c:v>466</c:v>
                </c:pt>
                <c:pt idx="2143">
                  <c:v>465.5</c:v>
                </c:pt>
                <c:pt idx="2144">
                  <c:v>460</c:v>
                </c:pt>
                <c:pt idx="2145">
                  <c:v>460.5</c:v>
                </c:pt>
                <c:pt idx="2146">
                  <c:v>461.5</c:v>
                </c:pt>
                <c:pt idx="2147">
                  <c:v>462.5</c:v>
                </c:pt>
                <c:pt idx="2148">
                  <c:v>479.5</c:v>
                </c:pt>
                <c:pt idx="2149">
                  <c:v>481.5</c:v>
                </c:pt>
                <c:pt idx="2150">
                  <c:v>498.5</c:v>
                </c:pt>
                <c:pt idx="2151">
                  <c:v>498.5</c:v>
                </c:pt>
                <c:pt idx="2152">
                  <c:v>496.5</c:v>
                </c:pt>
                <c:pt idx="2153">
                  <c:v>499.5</c:v>
                </c:pt>
                <c:pt idx="2154">
                  <c:v>497.5</c:v>
                </c:pt>
                <c:pt idx="2155">
                  <c:v>498</c:v>
                </c:pt>
                <c:pt idx="2156">
                  <c:v>494.5</c:v>
                </c:pt>
                <c:pt idx="2157">
                  <c:v>493</c:v>
                </c:pt>
                <c:pt idx="2158">
                  <c:v>493</c:v>
                </c:pt>
                <c:pt idx="2159">
                  <c:v>495</c:v>
                </c:pt>
                <c:pt idx="2160">
                  <c:v>490</c:v>
                </c:pt>
                <c:pt idx="2161">
                  <c:v>488</c:v>
                </c:pt>
                <c:pt idx="2162">
                  <c:v>488.5</c:v>
                </c:pt>
                <c:pt idx="2163">
                  <c:v>485.5</c:v>
                </c:pt>
                <c:pt idx="2164">
                  <c:v>480.5</c:v>
                </c:pt>
                <c:pt idx="2165">
                  <c:v>481</c:v>
                </c:pt>
                <c:pt idx="2166">
                  <c:v>483</c:v>
                </c:pt>
                <c:pt idx="2167">
                  <c:v>483</c:v>
                </c:pt>
                <c:pt idx="2168">
                  <c:v>480</c:v>
                </c:pt>
                <c:pt idx="2169">
                  <c:v>475.5</c:v>
                </c:pt>
                <c:pt idx="2170">
                  <c:v>475.5</c:v>
                </c:pt>
                <c:pt idx="2171">
                  <c:v>471</c:v>
                </c:pt>
                <c:pt idx="2172">
                  <c:v>471</c:v>
                </c:pt>
                <c:pt idx="2173">
                  <c:v>472</c:v>
                </c:pt>
                <c:pt idx="2174">
                  <c:v>468</c:v>
                </c:pt>
                <c:pt idx="2175">
                  <c:v>470</c:v>
                </c:pt>
                <c:pt idx="2176">
                  <c:v>467.5</c:v>
                </c:pt>
                <c:pt idx="2177">
                  <c:v>466</c:v>
                </c:pt>
                <c:pt idx="2178">
                  <c:v>466.5</c:v>
                </c:pt>
                <c:pt idx="2179">
                  <c:v>469.5</c:v>
                </c:pt>
                <c:pt idx="2180">
                  <c:v>466.5</c:v>
                </c:pt>
                <c:pt idx="2181">
                  <c:v>465.5</c:v>
                </c:pt>
                <c:pt idx="2182">
                  <c:v>463</c:v>
                </c:pt>
                <c:pt idx="2183">
                  <c:v>464.5</c:v>
                </c:pt>
                <c:pt idx="2184">
                  <c:v>462</c:v>
                </c:pt>
                <c:pt idx="2185">
                  <c:v>462</c:v>
                </c:pt>
                <c:pt idx="2186">
                  <c:v>463.5</c:v>
                </c:pt>
                <c:pt idx="2187">
                  <c:v>465</c:v>
                </c:pt>
                <c:pt idx="2188">
                  <c:v>467</c:v>
                </c:pt>
                <c:pt idx="2189">
                  <c:v>467</c:v>
                </c:pt>
                <c:pt idx="2190">
                  <c:v>469</c:v>
                </c:pt>
                <c:pt idx="2191">
                  <c:v>475</c:v>
                </c:pt>
                <c:pt idx="2192">
                  <c:v>482</c:v>
                </c:pt>
                <c:pt idx="2193">
                  <c:v>488</c:v>
                </c:pt>
                <c:pt idx="2194">
                  <c:v>498.5</c:v>
                </c:pt>
                <c:pt idx="2195">
                  <c:v>503</c:v>
                </c:pt>
                <c:pt idx="2196">
                  <c:v>504.5</c:v>
                </c:pt>
                <c:pt idx="2197">
                  <c:v>512</c:v>
                </c:pt>
                <c:pt idx="2198">
                  <c:v>510.5</c:v>
                </c:pt>
                <c:pt idx="2199">
                  <c:v>504.5</c:v>
                </c:pt>
                <c:pt idx="2200">
                  <c:v>504</c:v>
                </c:pt>
                <c:pt idx="2201">
                  <c:v>498</c:v>
                </c:pt>
                <c:pt idx="2202">
                  <c:v>496</c:v>
                </c:pt>
                <c:pt idx="2203">
                  <c:v>497</c:v>
                </c:pt>
                <c:pt idx="2204">
                  <c:v>494</c:v>
                </c:pt>
                <c:pt idx="2205">
                  <c:v>490</c:v>
                </c:pt>
                <c:pt idx="2206">
                  <c:v>490</c:v>
                </c:pt>
                <c:pt idx="2207">
                  <c:v>488.5</c:v>
                </c:pt>
                <c:pt idx="2208">
                  <c:v>492</c:v>
                </c:pt>
                <c:pt idx="2209">
                  <c:v>490</c:v>
                </c:pt>
                <c:pt idx="2210">
                  <c:v>492</c:v>
                </c:pt>
                <c:pt idx="2211">
                  <c:v>494</c:v>
                </c:pt>
                <c:pt idx="2212">
                  <c:v>493</c:v>
                </c:pt>
                <c:pt idx="2213">
                  <c:v>499</c:v>
                </c:pt>
                <c:pt idx="2214">
                  <c:v>506.5</c:v>
                </c:pt>
                <c:pt idx="2215">
                  <c:v>509</c:v>
                </c:pt>
                <c:pt idx="2216">
                  <c:v>512.5</c:v>
                </c:pt>
                <c:pt idx="2217">
                  <c:v>507</c:v>
                </c:pt>
                <c:pt idx="2218">
                  <c:v>512.5</c:v>
                </c:pt>
                <c:pt idx="2219">
                  <c:v>513</c:v>
                </c:pt>
                <c:pt idx="2220">
                  <c:v>513</c:v>
                </c:pt>
                <c:pt idx="2221">
                  <c:v>521</c:v>
                </c:pt>
                <c:pt idx="2222">
                  <c:v>512</c:v>
                </c:pt>
                <c:pt idx="2223">
                  <c:v>512</c:v>
                </c:pt>
                <c:pt idx="2224">
                  <c:v>507.5</c:v>
                </c:pt>
                <c:pt idx="2225">
                  <c:v>505.5</c:v>
                </c:pt>
                <c:pt idx="2226">
                  <c:v>505.5</c:v>
                </c:pt>
                <c:pt idx="2227">
                  <c:v>503</c:v>
                </c:pt>
                <c:pt idx="2228">
                  <c:v>503</c:v>
                </c:pt>
                <c:pt idx="2229">
                  <c:v>503</c:v>
                </c:pt>
                <c:pt idx="2230">
                  <c:v>503</c:v>
                </c:pt>
                <c:pt idx="2231">
                  <c:v>494.5</c:v>
                </c:pt>
                <c:pt idx="2232">
                  <c:v>491</c:v>
                </c:pt>
                <c:pt idx="2233">
                  <c:v>495.5</c:v>
                </c:pt>
                <c:pt idx="2234">
                  <c:v>494</c:v>
                </c:pt>
                <c:pt idx="2235">
                  <c:v>504</c:v>
                </c:pt>
                <c:pt idx="2236">
                  <c:v>505</c:v>
                </c:pt>
                <c:pt idx="2237">
                  <c:v>505.5</c:v>
                </c:pt>
                <c:pt idx="2238">
                  <c:v>505</c:v>
                </c:pt>
                <c:pt idx="2239">
                  <c:v>502</c:v>
                </c:pt>
                <c:pt idx="2240">
                  <c:v>502</c:v>
                </c:pt>
                <c:pt idx="2241">
                  <c:v>502</c:v>
                </c:pt>
                <c:pt idx="2242">
                  <c:v>498.5</c:v>
                </c:pt>
                <c:pt idx="2243">
                  <c:v>500.5</c:v>
                </c:pt>
                <c:pt idx="2244">
                  <c:v>502</c:v>
                </c:pt>
                <c:pt idx="2245">
                  <c:v>504</c:v>
                </c:pt>
                <c:pt idx="2246">
                  <c:v>507</c:v>
                </c:pt>
                <c:pt idx="2247">
                  <c:v>508</c:v>
                </c:pt>
                <c:pt idx="2248">
                  <c:v>509</c:v>
                </c:pt>
                <c:pt idx="2249">
                  <c:v>508</c:v>
                </c:pt>
                <c:pt idx="2250">
                  <c:v>509</c:v>
                </c:pt>
                <c:pt idx="2251">
                  <c:v>509</c:v>
                </c:pt>
                <c:pt idx="2252">
                  <c:v>520</c:v>
                </c:pt>
                <c:pt idx="2253">
                  <c:v>518</c:v>
                </c:pt>
                <c:pt idx="2254">
                  <c:v>513.5</c:v>
                </c:pt>
                <c:pt idx="2255">
                  <c:v>514.5</c:v>
                </c:pt>
                <c:pt idx="2256">
                  <c:v>519</c:v>
                </c:pt>
                <c:pt idx="2257">
                  <c:v>519</c:v>
                </c:pt>
                <c:pt idx="2258">
                  <c:v>519</c:v>
                </c:pt>
                <c:pt idx="2259">
                  <c:v>519.5</c:v>
                </c:pt>
                <c:pt idx="2260">
                  <c:v>522</c:v>
                </c:pt>
                <c:pt idx="2261">
                  <c:v>514.5</c:v>
                </c:pt>
                <c:pt idx="2262">
                  <c:v>529</c:v>
                </c:pt>
                <c:pt idx="2263">
                  <c:v>522.5</c:v>
                </c:pt>
                <c:pt idx="2264">
                  <c:v>534</c:v>
                </c:pt>
                <c:pt idx="2265">
                  <c:v>535</c:v>
                </c:pt>
                <c:pt idx="2266">
                  <c:v>538.5</c:v>
                </c:pt>
                <c:pt idx="2267">
                  <c:v>538.5</c:v>
                </c:pt>
                <c:pt idx="2268">
                  <c:v>539</c:v>
                </c:pt>
                <c:pt idx="2269">
                  <c:v>533.5</c:v>
                </c:pt>
                <c:pt idx="2270">
                  <c:v>541</c:v>
                </c:pt>
                <c:pt idx="2271">
                  <c:v>539</c:v>
                </c:pt>
                <c:pt idx="2272">
                  <c:v>536</c:v>
                </c:pt>
                <c:pt idx="2273">
                  <c:v>542</c:v>
                </c:pt>
                <c:pt idx="2274">
                  <c:v>535.5</c:v>
                </c:pt>
                <c:pt idx="2275">
                  <c:v>542</c:v>
                </c:pt>
                <c:pt idx="2276">
                  <c:v>543.5</c:v>
                </c:pt>
                <c:pt idx="2277">
                  <c:v>540.5</c:v>
                </c:pt>
                <c:pt idx="2278">
                  <c:v>548.5</c:v>
                </c:pt>
                <c:pt idx="2279">
                  <c:v>551</c:v>
                </c:pt>
                <c:pt idx="2280">
                  <c:v>556</c:v>
                </c:pt>
                <c:pt idx="2281">
                  <c:v>571.5</c:v>
                </c:pt>
                <c:pt idx="2282">
                  <c:v>568</c:v>
                </c:pt>
                <c:pt idx="2283">
                  <c:v>566</c:v>
                </c:pt>
                <c:pt idx="2284">
                  <c:v>571</c:v>
                </c:pt>
                <c:pt idx="2285">
                  <c:v>567</c:v>
                </c:pt>
                <c:pt idx="2286">
                  <c:v>569.5</c:v>
                </c:pt>
                <c:pt idx="2287">
                  <c:v>567</c:v>
                </c:pt>
                <c:pt idx="2288">
                  <c:v>576</c:v>
                </c:pt>
                <c:pt idx="2289">
                  <c:v>586.5</c:v>
                </c:pt>
                <c:pt idx="2290">
                  <c:v>586.5</c:v>
                </c:pt>
                <c:pt idx="2291">
                  <c:v>594</c:v>
                </c:pt>
                <c:pt idx="2292">
                  <c:v>594</c:v>
                </c:pt>
                <c:pt idx="2293">
                  <c:v>594.5</c:v>
                </c:pt>
                <c:pt idx="2294">
                  <c:v>602.5</c:v>
                </c:pt>
                <c:pt idx="2295">
                  <c:v>609.5</c:v>
                </c:pt>
                <c:pt idx="2296">
                  <c:v>621</c:v>
                </c:pt>
                <c:pt idx="2297">
                  <c:v>609.5</c:v>
                </c:pt>
                <c:pt idx="2298">
                  <c:v>613</c:v>
                </c:pt>
                <c:pt idx="2299">
                  <c:v>627.5</c:v>
                </c:pt>
                <c:pt idx="2300">
                  <c:v>628.5</c:v>
                </c:pt>
                <c:pt idx="2301">
                  <c:v>632</c:v>
                </c:pt>
                <c:pt idx="2302">
                  <c:v>631</c:v>
                </c:pt>
                <c:pt idx="2303">
                  <c:v>647</c:v>
                </c:pt>
                <c:pt idx="2304">
                  <c:v>651.5</c:v>
                </c:pt>
                <c:pt idx="2305">
                  <c:v>653.5</c:v>
                </c:pt>
                <c:pt idx="2306">
                  <c:v>656</c:v>
                </c:pt>
                <c:pt idx="2307">
                  <c:v>654</c:v>
                </c:pt>
                <c:pt idx="2308">
                  <c:v>656</c:v>
                </c:pt>
                <c:pt idx="2309">
                  <c:v>648</c:v>
                </c:pt>
                <c:pt idx="2310">
                  <c:v>646</c:v>
                </c:pt>
                <c:pt idx="2311">
                  <c:v>646.5</c:v>
                </c:pt>
                <c:pt idx="2312">
                  <c:v>649</c:v>
                </c:pt>
                <c:pt idx="2313">
                  <c:v>650.5</c:v>
                </c:pt>
                <c:pt idx="2314">
                  <c:v>651.5</c:v>
                </c:pt>
                <c:pt idx="2315">
                  <c:v>644.5</c:v>
                </c:pt>
                <c:pt idx="2316">
                  <c:v>653.5</c:v>
                </c:pt>
                <c:pt idx="2317">
                  <c:v>655.5</c:v>
                </c:pt>
                <c:pt idx="2318">
                  <c:v>653.5</c:v>
                </c:pt>
                <c:pt idx="2319">
                  <c:v>658</c:v>
                </c:pt>
                <c:pt idx="2320">
                  <c:v>659</c:v>
                </c:pt>
                <c:pt idx="2321">
                  <c:v>660</c:v>
                </c:pt>
                <c:pt idx="2322">
                  <c:v>661</c:v>
                </c:pt>
                <c:pt idx="2323">
                  <c:v>662</c:v>
                </c:pt>
                <c:pt idx="2324">
                  <c:v>678</c:v>
                </c:pt>
                <c:pt idx="2325">
                  <c:v>682.5</c:v>
                </c:pt>
                <c:pt idx="2326">
                  <c:v>689</c:v>
                </c:pt>
                <c:pt idx="2327">
                  <c:v>689</c:v>
                </c:pt>
                <c:pt idx="2328">
                  <c:v>692</c:v>
                </c:pt>
                <c:pt idx="2329">
                  <c:v>696.5</c:v>
                </c:pt>
                <c:pt idx="2330">
                  <c:v>693.5</c:v>
                </c:pt>
                <c:pt idx="2331">
                  <c:v>691</c:v>
                </c:pt>
                <c:pt idx="2332">
                  <c:v>696</c:v>
                </c:pt>
                <c:pt idx="2333">
                  <c:v>688</c:v>
                </c:pt>
                <c:pt idx="2334">
                  <c:v>686</c:v>
                </c:pt>
                <c:pt idx="2335">
                  <c:v>683.5</c:v>
                </c:pt>
                <c:pt idx="2336">
                  <c:v>683.5</c:v>
                </c:pt>
                <c:pt idx="2337">
                  <c:v>684.5</c:v>
                </c:pt>
                <c:pt idx="2338">
                  <c:v>686</c:v>
                </c:pt>
                <c:pt idx="2339">
                  <c:v>687.5</c:v>
                </c:pt>
                <c:pt idx="2340">
                  <c:v>692</c:v>
                </c:pt>
                <c:pt idx="2341">
                  <c:v>691.5</c:v>
                </c:pt>
                <c:pt idx="2342">
                  <c:v>693</c:v>
                </c:pt>
                <c:pt idx="2343">
                  <c:v>693</c:v>
                </c:pt>
                <c:pt idx="2344">
                  <c:v>693</c:v>
                </c:pt>
                <c:pt idx="2345">
                  <c:v>692</c:v>
                </c:pt>
                <c:pt idx="2346">
                  <c:v>684</c:v>
                </c:pt>
                <c:pt idx="2347">
                  <c:v>678.5</c:v>
                </c:pt>
                <c:pt idx="2348">
                  <c:v>678.5</c:v>
                </c:pt>
                <c:pt idx="2349">
                  <c:v>675.5</c:v>
                </c:pt>
                <c:pt idx="2350">
                  <c:v>679.5</c:v>
                </c:pt>
                <c:pt idx="2351">
                  <c:v>678</c:v>
                </c:pt>
                <c:pt idx="2352">
                  <c:v>668</c:v>
                </c:pt>
                <c:pt idx="2353">
                  <c:v>668</c:v>
                </c:pt>
                <c:pt idx="2354">
                  <c:v>664</c:v>
                </c:pt>
                <c:pt idx="2355">
                  <c:v>660.5</c:v>
                </c:pt>
                <c:pt idx="2356">
                  <c:v>660.5</c:v>
                </c:pt>
                <c:pt idx="2357">
                  <c:v>655.5</c:v>
                </c:pt>
                <c:pt idx="2358">
                  <c:v>651</c:v>
                </c:pt>
                <c:pt idx="2359">
                  <c:v>643</c:v>
                </c:pt>
                <c:pt idx="2360">
                  <c:v>651</c:v>
                </c:pt>
                <c:pt idx="2361">
                  <c:v>659.5</c:v>
                </c:pt>
                <c:pt idx="2362">
                  <c:v>659.5</c:v>
                </c:pt>
                <c:pt idx="2363">
                  <c:v>660.5</c:v>
                </c:pt>
                <c:pt idx="2364">
                  <c:v>665</c:v>
                </c:pt>
                <c:pt idx="2365">
                  <c:v>669.5</c:v>
                </c:pt>
                <c:pt idx="2366">
                  <c:v>664</c:v>
                </c:pt>
                <c:pt idx="2367">
                  <c:v>662</c:v>
                </c:pt>
                <c:pt idx="2368">
                  <c:v>665.5</c:v>
                </c:pt>
                <c:pt idx="2369">
                  <c:v>668.5</c:v>
                </c:pt>
                <c:pt idx="2370">
                  <c:v>671.5</c:v>
                </c:pt>
                <c:pt idx="2371">
                  <c:v>680.5</c:v>
                </c:pt>
                <c:pt idx="2372">
                  <c:v>682</c:v>
                </c:pt>
                <c:pt idx="2373">
                  <c:v>677.5</c:v>
                </c:pt>
                <c:pt idx="2374">
                  <c:v>679.5</c:v>
                </c:pt>
                <c:pt idx="2375">
                  <c:v>681.5</c:v>
                </c:pt>
                <c:pt idx="2376">
                  <c:v>683</c:v>
                </c:pt>
                <c:pt idx="2377">
                  <c:v>671</c:v>
                </c:pt>
                <c:pt idx="2378">
                  <c:v>670</c:v>
                </c:pt>
                <c:pt idx="2379">
                  <c:v>660</c:v>
                </c:pt>
                <c:pt idx="2380">
                  <c:v>660</c:v>
                </c:pt>
                <c:pt idx="2381">
                  <c:v>662</c:v>
                </c:pt>
                <c:pt idx="2382">
                  <c:v>653.5</c:v>
                </c:pt>
                <c:pt idx="2383">
                  <c:v>645.5</c:v>
                </c:pt>
                <c:pt idx="2384">
                  <c:v>646.5</c:v>
                </c:pt>
                <c:pt idx="2385">
                  <c:v>653</c:v>
                </c:pt>
                <c:pt idx="2386">
                  <c:v>665.5</c:v>
                </c:pt>
                <c:pt idx="2387">
                  <c:v>665.5</c:v>
                </c:pt>
                <c:pt idx="2388">
                  <c:v>662.5</c:v>
                </c:pt>
                <c:pt idx="2389">
                  <c:v>662</c:v>
                </c:pt>
                <c:pt idx="2390">
                  <c:v>665</c:v>
                </c:pt>
                <c:pt idx="2391">
                  <c:v>673</c:v>
                </c:pt>
                <c:pt idx="2392">
                  <c:v>677</c:v>
                </c:pt>
                <c:pt idx="2393">
                  <c:v>674</c:v>
                </c:pt>
                <c:pt idx="2394">
                  <c:v>680</c:v>
                </c:pt>
                <c:pt idx="2395">
                  <c:v>687</c:v>
                </c:pt>
                <c:pt idx="2396">
                  <c:v>689</c:v>
                </c:pt>
                <c:pt idx="2397">
                  <c:v>688</c:v>
                </c:pt>
                <c:pt idx="2398">
                  <c:v>686</c:v>
                </c:pt>
                <c:pt idx="2399">
                  <c:v>684</c:v>
                </c:pt>
                <c:pt idx="2400">
                  <c:v>686</c:v>
                </c:pt>
                <c:pt idx="2401">
                  <c:v>689.5</c:v>
                </c:pt>
                <c:pt idx="2402">
                  <c:v>689</c:v>
                </c:pt>
                <c:pt idx="2403">
                  <c:v>691.5</c:v>
                </c:pt>
                <c:pt idx="2404">
                  <c:v>691</c:v>
                </c:pt>
                <c:pt idx="2405">
                  <c:v>691</c:v>
                </c:pt>
                <c:pt idx="2406">
                  <c:v>692.5</c:v>
                </c:pt>
                <c:pt idx="2407">
                  <c:v>692.5</c:v>
                </c:pt>
                <c:pt idx="2408">
                  <c:v>693</c:v>
                </c:pt>
                <c:pt idx="2409">
                  <c:v>695</c:v>
                </c:pt>
                <c:pt idx="2410">
                  <c:v>691.5</c:v>
                </c:pt>
                <c:pt idx="2411">
                  <c:v>688</c:v>
                </c:pt>
                <c:pt idx="2412">
                  <c:v>687</c:v>
                </c:pt>
                <c:pt idx="2413">
                  <c:v>681</c:v>
                </c:pt>
                <c:pt idx="2414">
                  <c:v>666</c:v>
                </c:pt>
                <c:pt idx="2415">
                  <c:v>666</c:v>
                </c:pt>
                <c:pt idx="2416">
                  <c:v>666.5</c:v>
                </c:pt>
                <c:pt idx="2417">
                  <c:v>662</c:v>
                </c:pt>
                <c:pt idx="2418">
                  <c:v>662</c:v>
                </c:pt>
                <c:pt idx="2419">
                  <c:v>673</c:v>
                </c:pt>
                <c:pt idx="2420">
                  <c:v>677</c:v>
                </c:pt>
                <c:pt idx="2421">
                  <c:v>685</c:v>
                </c:pt>
                <c:pt idx="2422">
                  <c:v>681</c:v>
                </c:pt>
                <c:pt idx="2423">
                  <c:v>683</c:v>
                </c:pt>
                <c:pt idx="2424">
                  <c:v>680</c:v>
                </c:pt>
                <c:pt idx="2425">
                  <c:v>681</c:v>
                </c:pt>
                <c:pt idx="2426">
                  <c:v>685.5</c:v>
                </c:pt>
                <c:pt idx="2427">
                  <c:v>683</c:v>
                </c:pt>
                <c:pt idx="2428">
                  <c:v>683</c:v>
                </c:pt>
                <c:pt idx="2429">
                  <c:v>687</c:v>
                </c:pt>
                <c:pt idx="2430">
                  <c:v>692.5</c:v>
                </c:pt>
                <c:pt idx="2431">
                  <c:v>694.5</c:v>
                </c:pt>
                <c:pt idx="2432">
                  <c:v>694.5</c:v>
                </c:pt>
                <c:pt idx="2433">
                  <c:v>688</c:v>
                </c:pt>
                <c:pt idx="2434">
                  <c:v>671</c:v>
                </c:pt>
                <c:pt idx="2435">
                  <c:v>680</c:v>
                </c:pt>
                <c:pt idx="2436">
                  <c:v>698</c:v>
                </c:pt>
                <c:pt idx="2437">
                  <c:v>698</c:v>
                </c:pt>
                <c:pt idx="2438">
                  <c:v>691</c:v>
                </c:pt>
                <c:pt idx="2439">
                  <c:v>676</c:v>
                </c:pt>
                <c:pt idx="2440">
                  <c:v>672</c:v>
                </c:pt>
                <c:pt idx="2441">
                  <c:v>671</c:v>
                </c:pt>
                <c:pt idx="2442">
                  <c:v>679.5</c:v>
                </c:pt>
                <c:pt idx="2443">
                  <c:v>674.5</c:v>
                </c:pt>
                <c:pt idx="2444">
                  <c:v>674.5</c:v>
                </c:pt>
                <c:pt idx="2445">
                  <c:v>676.5</c:v>
                </c:pt>
                <c:pt idx="2446">
                  <c:v>680.5</c:v>
                </c:pt>
                <c:pt idx="2447">
                  <c:v>665</c:v>
                </c:pt>
                <c:pt idx="2448">
                  <c:v>659.5</c:v>
                </c:pt>
                <c:pt idx="2449">
                  <c:v>661</c:v>
                </c:pt>
                <c:pt idx="2450">
                  <c:v>664.5</c:v>
                </c:pt>
                <c:pt idx="2451">
                  <c:v>666.5</c:v>
                </c:pt>
                <c:pt idx="2452">
                  <c:v>666</c:v>
                </c:pt>
                <c:pt idx="2453">
                  <c:v>653</c:v>
                </c:pt>
                <c:pt idx="2454">
                  <c:v>650</c:v>
                </c:pt>
                <c:pt idx="2455">
                  <c:v>651.5</c:v>
                </c:pt>
                <c:pt idx="2456">
                  <c:v>656</c:v>
                </c:pt>
                <c:pt idx="2457">
                  <c:v>662.5</c:v>
                </c:pt>
                <c:pt idx="2458">
                  <c:v>661</c:v>
                </c:pt>
                <c:pt idx="2459">
                  <c:v>670</c:v>
                </c:pt>
                <c:pt idx="2460">
                  <c:v>672</c:v>
                </c:pt>
                <c:pt idx="2461">
                  <c:v>679</c:v>
                </c:pt>
                <c:pt idx="2462">
                  <c:v>683</c:v>
                </c:pt>
                <c:pt idx="2463">
                  <c:v>689</c:v>
                </c:pt>
                <c:pt idx="2464">
                  <c:v>682.5</c:v>
                </c:pt>
                <c:pt idx="2465">
                  <c:v>689</c:v>
                </c:pt>
                <c:pt idx="2466">
                  <c:v>685</c:v>
                </c:pt>
                <c:pt idx="2467">
                  <c:v>687</c:v>
                </c:pt>
                <c:pt idx="2468">
                  <c:v>691</c:v>
                </c:pt>
                <c:pt idx="2469">
                  <c:v>691.5</c:v>
                </c:pt>
                <c:pt idx="2470">
                  <c:v>692.5</c:v>
                </c:pt>
                <c:pt idx="2471">
                  <c:v>698.5</c:v>
                </c:pt>
                <c:pt idx="2472">
                  <c:v>694</c:v>
                </c:pt>
                <c:pt idx="2473">
                  <c:v>693</c:v>
                </c:pt>
                <c:pt idx="2474">
                  <c:v>694</c:v>
                </c:pt>
                <c:pt idx="2475">
                  <c:v>693.5</c:v>
                </c:pt>
                <c:pt idx="2476">
                  <c:v>697.5</c:v>
                </c:pt>
                <c:pt idx="2477">
                  <c:v>701.5</c:v>
                </c:pt>
                <c:pt idx="2478">
                  <c:v>707.5</c:v>
                </c:pt>
                <c:pt idx="2479">
                  <c:v>710</c:v>
                </c:pt>
                <c:pt idx="2480">
                  <c:v>709</c:v>
                </c:pt>
                <c:pt idx="2481">
                  <c:v>714</c:v>
                </c:pt>
                <c:pt idx="2482">
                  <c:v>714</c:v>
                </c:pt>
                <c:pt idx="2483">
                  <c:v>708</c:v>
                </c:pt>
                <c:pt idx="2484">
                  <c:v>708</c:v>
                </c:pt>
                <c:pt idx="2485">
                  <c:v>707.5</c:v>
                </c:pt>
                <c:pt idx="2486">
                  <c:v>706.5</c:v>
                </c:pt>
                <c:pt idx="2487">
                  <c:v>697</c:v>
                </c:pt>
                <c:pt idx="2488">
                  <c:v>687</c:v>
                </c:pt>
                <c:pt idx="2489">
                  <c:v>681</c:v>
                </c:pt>
                <c:pt idx="2490">
                  <c:v>681</c:v>
                </c:pt>
                <c:pt idx="2491">
                  <c:v>664</c:v>
                </c:pt>
                <c:pt idx="2492">
                  <c:v>668</c:v>
                </c:pt>
                <c:pt idx="2493">
                  <c:v>667</c:v>
                </c:pt>
                <c:pt idx="2494">
                  <c:v>674.5</c:v>
                </c:pt>
                <c:pt idx="2495">
                  <c:v>673</c:v>
                </c:pt>
                <c:pt idx="2496">
                  <c:v>669.5</c:v>
                </c:pt>
                <c:pt idx="2497">
                  <c:v>665</c:v>
                </c:pt>
                <c:pt idx="2498">
                  <c:v>667</c:v>
                </c:pt>
                <c:pt idx="2499">
                  <c:v>664.5</c:v>
                </c:pt>
                <c:pt idx="2500">
                  <c:v>664.5</c:v>
                </c:pt>
                <c:pt idx="2501">
                  <c:v>666</c:v>
                </c:pt>
                <c:pt idx="2502">
                  <c:v>663</c:v>
                </c:pt>
                <c:pt idx="2503">
                  <c:v>662</c:v>
                </c:pt>
                <c:pt idx="2504">
                  <c:v>658</c:v>
                </c:pt>
                <c:pt idx="2505">
                  <c:v>662</c:v>
                </c:pt>
                <c:pt idx="2506">
                  <c:v>651.5</c:v>
                </c:pt>
                <c:pt idx="2507">
                  <c:v>651.5</c:v>
                </c:pt>
                <c:pt idx="2508">
                  <c:v>649</c:v>
                </c:pt>
                <c:pt idx="2509">
                  <c:v>655</c:v>
                </c:pt>
                <c:pt idx="2510">
                  <c:v>670</c:v>
                </c:pt>
                <c:pt idx="2511">
                  <c:v>667.5</c:v>
                </c:pt>
                <c:pt idx="2512">
                  <c:v>667.5</c:v>
                </c:pt>
                <c:pt idx="2513">
                  <c:v>668</c:v>
                </c:pt>
                <c:pt idx="2514">
                  <c:v>666.5</c:v>
                </c:pt>
                <c:pt idx="2515">
                  <c:v>664.5</c:v>
                </c:pt>
                <c:pt idx="2516">
                  <c:v>665.5</c:v>
                </c:pt>
                <c:pt idx="2517">
                  <c:v>665.5</c:v>
                </c:pt>
                <c:pt idx="2518">
                  <c:v>666.5</c:v>
                </c:pt>
                <c:pt idx="2519">
                  <c:v>677.5</c:v>
                </c:pt>
                <c:pt idx="2520">
                  <c:v>687</c:v>
                </c:pt>
                <c:pt idx="2521">
                  <c:v>698</c:v>
                </c:pt>
                <c:pt idx="2522">
                  <c:v>698.5</c:v>
                </c:pt>
                <c:pt idx="2523">
                  <c:v>706.5</c:v>
                </c:pt>
                <c:pt idx="2524">
                  <c:v>708.5</c:v>
                </c:pt>
                <c:pt idx="2525">
                  <c:v>707.5</c:v>
                </c:pt>
                <c:pt idx="2526">
                  <c:v>713.5</c:v>
                </c:pt>
                <c:pt idx="2527">
                  <c:v>713.5</c:v>
                </c:pt>
                <c:pt idx="2528">
                  <c:v>704.5</c:v>
                </c:pt>
                <c:pt idx="2529">
                  <c:v>707.5</c:v>
                </c:pt>
                <c:pt idx="2530">
                  <c:v>707.5</c:v>
                </c:pt>
                <c:pt idx="2531">
                  <c:v>705.5</c:v>
                </c:pt>
                <c:pt idx="2532">
                  <c:v>701.5</c:v>
                </c:pt>
                <c:pt idx="2533">
                  <c:v>698</c:v>
                </c:pt>
                <c:pt idx="2534">
                  <c:v>700.5</c:v>
                </c:pt>
                <c:pt idx="2535">
                  <c:v>699.5</c:v>
                </c:pt>
                <c:pt idx="2536">
                  <c:v>706</c:v>
                </c:pt>
                <c:pt idx="2537">
                  <c:v>707.5</c:v>
                </c:pt>
                <c:pt idx="2538">
                  <c:v>706.5</c:v>
                </c:pt>
                <c:pt idx="2539">
                  <c:v>701</c:v>
                </c:pt>
                <c:pt idx="2540">
                  <c:v>702</c:v>
                </c:pt>
                <c:pt idx="2541">
                  <c:v>706.5</c:v>
                </c:pt>
                <c:pt idx="2542">
                  <c:v>706</c:v>
                </c:pt>
                <c:pt idx="2543">
                  <c:v>713</c:v>
                </c:pt>
                <c:pt idx="2544">
                  <c:v>719</c:v>
                </c:pt>
                <c:pt idx="2545">
                  <c:v>722</c:v>
                </c:pt>
                <c:pt idx="2546">
                  <c:v>728.5</c:v>
                </c:pt>
                <c:pt idx="2547">
                  <c:v>726</c:v>
                </c:pt>
                <c:pt idx="2548">
                  <c:v>727.5</c:v>
                </c:pt>
                <c:pt idx="2549">
                  <c:v>725.5</c:v>
                </c:pt>
                <c:pt idx="2550">
                  <c:v>729</c:v>
                </c:pt>
                <c:pt idx="2551">
                  <c:v>730.5</c:v>
                </c:pt>
                <c:pt idx="2552">
                  <c:v>730.5</c:v>
                </c:pt>
                <c:pt idx="2553">
                  <c:v>740</c:v>
                </c:pt>
                <c:pt idx="2554">
                  <c:v>738.5</c:v>
                </c:pt>
                <c:pt idx="2555">
                  <c:v>747.5</c:v>
                </c:pt>
                <c:pt idx="2556">
                  <c:v>746.5</c:v>
                </c:pt>
                <c:pt idx="2557">
                  <c:v>746.5</c:v>
                </c:pt>
                <c:pt idx="2558">
                  <c:v>749.5</c:v>
                </c:pt>
                <c:pt idx="2559">
                  <c:v>746.5</c:v>
                </c:pt>
                <c:pt idx="2560">
                  <c:v>746.5</c:v>
                </c:pt>
                <c:pt idx="2561">
                  <c:v>744.5</c:v>
                </c:pt>
                <c:pt idx="2562">
                  <c:v>752.5</c:v>
                </c:pt>
                <c:pt idx="2563">
                  <c:v>756</c:v>
                </c:pt>
                <c:pt idx="2564">
                  <c:v>750</c:v>
                </c:pt>
                <c:pt idx="2565">
                  <c:v>746.5</c:v>
                </c:pt>
                <c:pt idx="2566">
                  <c:v>748</c:v>
                </c:pt>
                <c:pt idx="2567">
                  <c:v>751</c:v>
                </c:pt>
                <c:pt idx="2568">
                  <c:v>754</c:v>
                </c:pt>
                <c:pt idx="2569">
                  <c:v>752.5</c:v>
                </c:pt>
                <c:pt idx="2570">
                  <c:v>760.5</c:v>
                </c:pt>
                <c:pt idx="2571">
                  <c:v>756</c:v>
                </c:pt>
                <c:pt idx="2572">
                  <c:v>754</c:v>
                </c:pt>
                <c:pt idx="2573">
                  <c:v>760</c:v>
                </c:pt>
                <c:pt idx="2574">
                  <c:v>761</c:v>
                </c:pt>
                <c:pt idx="2575">
                  <c:v>755</c:v>
                </c:pt>
                <c:pt idx="2576">
                  <c:v>753</c:v>
                </c:pt>
                <c:pt idx="2577">
                  <c:v>746.5</c:v>
                </c:pt>
                <c:pt idx="2578">
                  <c:v>747</c:v>
                </c:pt>
                <c:pt idx="2579">
                  <c:v>747</c:v>
                </c:pt>
                <c:pt idx="2580">
                  <c:v>752</c:v>
                </c:pt>
                <c:pt idx="2581">
                  <c:v>750</c:v>
                </c:pt>
                <c:pt idx="2582">
                  <c:v>752</c:v>
                </c:pt>
                <c:pt idx="2583">
                  <c:v>748.5</c:v>
                </c:pt>
                <c:pt idx="2584">
                  <c:v>752.5</c:v>
                </c:pt>
                <c:pt idx="2585">
                  <c:v>748.5</c:v>
                </c:pt>
                <c:pt idx="2586">
                  <c:v>748.5</c:v>
                </c:pt>
                <c:pt idx="2587">
                  <c:v>746</c:v>
                </c:pt>
                <c:pt idx="2588">
                  <c:v>744</c:v>
                </c:pt>
                <c:pt idx="2589">
                  <c:v>742.5</c:v>
                </c:pt>
                <c:pt idx="2590">
                  <c:v>739</c:v>
                </c:pt>
                <c:pt idx="2591">
                  <c:v>739.5</c:v>
                </c:pt>
                <c:pt idx="2592">
                  <c:v>741</c:v>
                </c:pt>
                <c:pt idx="2593">
                  <c:v>736.5</c:v>
                </c:pt>
                <c:pt idx="2594">
                  <c:v>733.5</c:v>
                </c:pt>
                <c:pt idx="2595">
                  <c:v>731.5</c:v>
                </c:pt>
                <c:pt idx="2596">
                  <c:v>727</c:v>
                </c:pt>
                <c:pt idx="2597">
                  <c:v>734.5</c:v>
                </c:pt>
                <c:pt idx="2598">
                  <c:v>736</c:v>
                </c:pt>
                <c:pt idx="2599">
                  <c:v>735</c:v>
                </c:pt>
                <c:pt idx="2600">
                  <c:v>737</c:v>
                </c:pt>
                <c:pt idx="2601">
                  <c:v>737.5</c:v>
                </c:pt>
                <c:pt idx="2602">
                  <c:v>736.5</c:v>
                </c:pt>
                <c:pt idx="2603">
                  <c:v>732.5</c:v>
                </c:pt>
                <c:pt idx="2604">
                  <c:v>735.5</c:v>
                </c:pt>
                <c:pt idx="2605">
                  <c:v>736</c:v>
                </c:pt>
                <c:pt idx="2606">
                  <c:v>726</c:v>
                </c:pt>
                <c:pt idx="2607">
                  <c:v>723</c:v>
                </c:pt>
                <c:pt idx="2608">
                  <c:v>709</c:v>
                </c:pt>
                <c:pt idx="2609">
                  <c:v>699.5</c:v>
                </c:pt>
                <c:pt idx="2610">
                  <c:v>708</c:v>
                </c:pt>
                <c:pt idx="2611">
                  <c:v>703</c:v>
                </c:pt>
                <c:pt idx="2612">
                  <c:v>702</c:v>
                </c:pt>
                <c:pt idx="2613">
                  <c:v>698.5</c:v>
                </c:pt>
                <c:pt idx="2614">
                  <c:v>698</c:v>
                </c:pt>
                <c:pt idx="2615">
                  <c:v>696.5</c:v>
                </c:pt>
                <c:pt idx="2616">
                  <c:v>696.5</c:v>
                </c:pt>
                <c:pt idx="2617">
                  <c:v>690</c:v>
                </c:pt>
                <c:pt idx="2618">
                  <c:v>691.5</c:v>
                </c:pt>
                <c:pt idx="2619">
                  <c:v>686.5</c:v>
                </c:pt>
                <c:pt idx="2620">
                  <c:v>684.5</c:v>
                </c:pt>
                <c:pt idx="2621">
                  <c:v>682.5</c:v>
                </c:pt>
                <c:pt idx="2622">
                  <c:v>682.5</c:v>
                </c:pt>
                <c:pt idx="2623">
                  <c:v>690.5</c:v>
                </c:pt>
                <c:pt idx="2624">
                  <c:v>689.5</c:v>
                </c:pt>
                <c:pt idx="2625">
                  <c:v>689.5</c:v>
                </c:pt>
                <c:pt idx="2626">
                  <c:v>655.5</c:v>
                </c:pt>
                <c:pt idx="2627">
                  <c:v>653.5</c:v>
                </c:pt>
                <c:pt idx="2628">
                  <c:v>645.5</c:v>
                </c:pt>
                <c:pt idx="2629">
                  <c:v>642</c:v>
                </c:pt>
                <c:pt idx="2630">
                  <c:v>644.5</c:v>
                </c:pt>
                <c:pt idx="2631">
                  <c:v>649</c:v>
                </c:pt>
                <c:pt idx="2632">
                  <c:v>640</c:v>
                </c:pt>
                <c:pt idx="2633">
                  <c:v>631.5</c:v>
                </c:pt>
                <c:pt idx="2634">
                  <c:v>633.5</c:v>
                </c:pt>
                <c:pt idx="2635">
                  <c:v>635</c:v>
                </c:pt>
                <c:pt idx="2636">
                  <c:v>634.5</c:v>
                </c:pt>
                <c:pt idx="2637">
                  <c:v>632</c:v>
                </c:pt>
                <c:pt idx="2638">
                  <c:v>628</c:v>
                </c:pt>
                <c:pt idx="2639">
                  <c:v>626</c:v>
                </c:pt>
                <c:pt idx="2640">
                  <c:v>620.5</c:v>
                </c:pt>
                <c:pt idx="2641">
                  <c:v>613.5</c:v>
                </c:pt>
                <c:pt idx="2642">
                  <c:v>598</c:v>
                </c:pt>
                <c:pt idx="2643">
                  <c:v>598</c:v>
                </c:pt>
                <c:pt idx="2644">
                  <c:v>591.5</c:v>
                </c:pt>
                <c:pt idx="2645">
                  <c:v>606</c:v>
                </c:pt>
                <c:pt idx="2646">
                  <c:v>603.5</c:v>
                </c:pt>
                <c:pt idx="2647">
                  <c:v>609.5</c:v>
                </c:pt>
                <c:pt idx="2648">
                  <c:v>617.5</c:v>
                </c:pt>
                <c:pt idx="2649">
                  <c:v>617.5</c:v>
                </c:pt>
                <c:pt idx="2650">
                  <c:v>632</c:v>
                </c:pt>
                <c:pt idx="2651">
                  <c:v>628</c:v>
                </c:pt>
                <c:pt idx="2652">
                  <c:v>632</c:v>
                </c:pt>
                <c:pt idx="2653">
                  <c:v>621.5</c:v>
                </c:pt>
                <c:pt idx="2654">
                  <c:v>621.5</c:v>
                </c:pt>
                <c:pt idx="2655">
                  <c:v>623</c:v>
                </c:pt>
                <c:pt idx="2656">
                  <c:v>622</c:v>
                </c:pt>
                <c:pt idx="2657">
                  <c:v>620</c:v>
                </c:pt>
                <c:pt idx="2658">
                  <c:v>627</c:v>
                </c:pt>
                <c:pt idx="2659">
                  <c:v>630</c:v>
                </c:pt>
                <c:pt idx="2660">
                  <c:v>616.5</c:v>
                </c:pt>
                <c:pt idx="2661">
                  <c:v>630</c:v>
                </c:pt>
                <c:pt idx="2662">
                  <c:v>643</c:v>
                </c:pt>
                <c:pt idx="2663">
                  <c:v>634.5</c:v>
                </c:pt>
                <c:pt idx="2664">
                  <c:v>622.5</c:v>
                </c:pt>
                <c:pt idx="2665">
                  <c:v>623</c:v>
                </c:pt>
                <c:pt idx="2666">
                  <c:v>634</c:v>
                </c:pt>
                <c:pt idx="2667">
                  <c:v>642</c:v>
                </c:pt>
                <c:pt idx="2668">
                  <c:v>647</c:v>
                </c:pt>
                <c:pt idx="2669">
                  <c:v>647.5</c:v>
                </c:pt>
                <c:pt idx="2670">
                  <c:v>641</c:v>
                </c:pt>
                <c:pt idx="2671">
                  <c:v>640</c:v>
                </c:pt>
                <c:pt idx="2672">
                  <c:v>644</c:v>
                </c:pt>
                <c:pt idx="2673">
                  <c:v>646.5</c:v>
                </c:pt>
                <c:pt idx="2674">
                  <c:v>655</c:v>
                </c:pt>
                <c:pt idx="2675">
                  <c:v>661</c:v>
                </c:pt>
                <c:pt idx="2676">
                  <c:v>672.5</c:v>
                </c:pt>
                <c:pt idx="2677">
                  <c:v>671.5</c:v>
                </c:pt>
                <c:pt idx="2678">
                  <c:v>671.5</c:v>
                </c:pt>
                <c:pt idx="2679">
                  <c:v>674.5</c:v>
                </c:pt>
                <c:pt idx="2680">
                  <c:v>675.5</c:v>
                </c:pt>
                <c:pt idx="2681">
                  <c:v>686.5</c:v>
                </c:pt>
                <c:pt idx="2682">
                  <c:v>690</c:v>
                </c:pt>
                <c:pt idx="2683">
                  <c:v>689</c:v>
                </c:pt>
                <c:pt idx="2684">
                  <c:v>688.5</c:v>
                </c:pt>
                <c:pt idx="2685">
                  <c:v>690.5</c:v>
                </c:pt>
                <c:pt idx="2686">
                  <c:v>687.5</c:v>
                </c:pt>
                <c:pt idx="2687">
                  <c:v>689.5</c:v>
                </c:pt>
                <c:pt idx="2688">
                  <c:v>687</c:v>
                </c:pt>
                <c:pt idx="2689">
                  <c:v>686.5</c:v>
                </c:pt>
                <c:pt idx="2690">
                  <c:v>683.5</c:v>
                </c:pt>
                <c:pt idx="2691">
                  <c:v>684</c:v>
                </c:pt>
                <c:pt idx="2692">
                  <c:v>684</c:v>
                </c:pt>
                <c:pt idx="2693">
                  <c:v>688.5</c:v>
                </c:pt>
                <c:pt idx="2694">
                  <c:v>690.5</c:v>
                </c:pt>
                <c:pt idx="2695">
                  <c:v>687</c:v>
                </c:pt>
                <c:pt idx="2696">
                  <c:v>687.5</c:v>
                </c:pt>
                <c:pt idx="2697">
                  <c:v>687.5</c:v>
                </c:pt>
                <c:pt idx="2698">
                  <c:v>683.5</c:v>
                </c:pt>
                <c:pt idx="2699">
                  <c:v>688</c:v>
                </c:pt>
                <c:pt idx="2700">
                  <c:v>695</c:v>
                </c:pt>
                <c:pt idx="2701">
                  <c:v>697.5</c:v>
                </c:pt>
                <c:pt idx="2702">
                  <c:v>701.5</c:v>
                </c:pt>
                <c:pt idx="2703">
                  <c:v>702</c:v>
                </c:pt>
                <c:pt idx="2704">
                  <c:v>694</c:v>
                </c:pt>
                <c:pt idx="2705">
                  <c:v>675.5</c:v>
                </c:pt>
                <c:pt idx="2706">
                  <c:v>668.5</c:v>
                </c:pt>
                <c:pt idx="2707">
                  <c:v>669.5</c:v>
                </c:pt>
                <c:pt idx="2708">
                  <c:v>672</c:v>
                </c:pt>
                <c:pt idx="2709">
                  <c:v>671</c:v>
                </c:pt>
                <c:pt idx="2710">
                  <c:v>672</c:v>
                </c:pt>
                <c:pt idx="2711">
                  <c:v>666.5</c:v>
                </c:pt>
                <c:pt idx="2712">
                  <c:v>672</c:v>
                </c:pt>
                <c:pt idx="2713">
                  <c:v>672</c:v>
                </c:pt>
                <c:pt idx="2714">
                  <c:v>672</c:v>
                </c:pt>
                <c:pt idx="2715">
                  <c:v>666.5</c:v>
                </c:pt>
                <c:pt idx="2716">
                  <c:v>660.5</c:v>
                </c:pt>
                <c:pt idx="2717">
                  <c:v>661.5</c:v>
                </c:pt>
                <c:pt idx="2718">
                  <c:v>656</c:v>
                </c:pt>
                <c:pt idx="2719">
                  <c:v>663</c:v>
                </c:pt>
                <c:pt idx="2720">
                  <c:v>669</c:v>
                </c:pt>
                <c:pt idx="2721">
                  <c:v>672.5</c:v>
                </c:pt>
                <c:pt idx="2722">
                  <c:v>667</c:v>
                </c:pt>
                <c:pt idx="2723">
                  <c:v>664.5</c:v>
                </c:pt>
                <c:pt idx="2724">
                  <c:v>664.5</c:v>
                </c:pt>
                <c:pt idx="2725">
                  <c:v>663</c:v>
                </c:pt>
                <c:pt idx="2726">
                  <c:v>660.5</c:v>
                </c:pt>
                <c:pt idx="2727">
                  <c:v>659</c:v>
                </c:pt>
                <c:pt idx="2728">
                  <c:v>658</c:v>
                </c:pt>
                <c:pt idx="2729">
                  <c:v>653</c:v>
                </c:pt>
                <c:pt idx="2730">
                  <c:v>648</c:v>
                </c:pt>
                <c:pt idx="2731">
                  <c:v>644.5</c:v>
                </c:pt>
                <c:pt idx="2732">
                  <c:v>642.5</c:v>
                </c:pt>
                <c:pt idx="2733">
                  <c:v>642.5</c:v>
                </c:pt>
                <c:pt idx="2734">
                  <c:v>639.5</c:v>
                </c:pt>
                <c:pt idx="2735">
                  <c:v>621</c:v>
                </c:pt>
                <c:pt idx="2736">
                  <c:v>620</c:v>
                </c:pt>
                <c:pt idx="2737">
                  <c:v>617.5</c:v>
                </c:pt>
                <c:pt idx="2738">
                  <c:v>623.5</c:v>
                </c:pt>
                <c:pt idx="2739">
                  <c:v>621</c:v>
                </c:pt>
                <c:pt idx="2740">
                  <c:v>623</c:v>
                </c:pt>
                <c:pt idx="2741">
                  <c:v>617</c:v>
                </c:pt>
                <c:pt idx="2742">
                  <c:v>614</c:v>
                </c:pt>
                <c:pt idx="2743">
                  <c:v>616</c:v>
                </c:pt>
                <c:pt idx="2744">
                  <c:v>625.5</c:v>
                </c:pt>
                <c:pt idx="2745">
                  <c:v>622.5</c:v>
                </c:pt>
                <c:pt idx="2746">
                  <c:v>627.5</c:v>
                </c:pt>
                <c:pt idx="2747">
                  <c:v>629</c:v>
                </c:pt>
                <c:pt idx="2748">
                  <c:v>627.5</c:v>
                </c:pt>
                <c:pt idx="2749">
                  <c:v>629</c:v>
                </c:pt>
                <c:pt idx="2750">
                  <c:v>629</c:v>
                </c:pt>
                <c:pt idx="2751">
                  <c:v>622.5</c:v>
                </c:pt>
                <c:pt idx="2752">
                  <c:v>622.5</c:v>
                </c:pt>
                <c:pt idx="2753">
                  <c:v>622.5</c:v>
                </c:pt>
                <c:pt idx="2754">
                  <c:v>625</c:v>
                </c:pt>
                <c:pt idx="2755">
                  <c:v>621.5</c:v>
                </c:pt>
                <c:pt idx="2756">
                  <c:v>618.5</c:v>
                </c:pt>
                <c:pt idx="2757">
                  <c:v>624</c:v>
                </c:pt>
                <c:pt idx="2758">
                  <c:v>626</c:v>
                </c:pt>
                <c:pt idx="2759">
                  <c:v>625</c:v>
                </c:pt>
                <c:pt idx="2760">
                  <c:v>622.5</c:v>
                </c:pt>
                <c:pt idx="2761">
                  <c:v>619.5</c:v>
                </c:pt>
                <c:pt idx="2762">
                  <c:v>617.5</c:v>
                </c:pt>
                <c:pt idx="2763">
                  <c:v>618.5</c:v>
                </c:pt>
                <c:pt idx="2764">
                  <c:v>617.5</c:v>
                </c:pt>
                <c:pt idx="2765">
                  <c:v>617.5</c:v>
                </c:pt>
                <c:pt idx="2766">
                  <c:v>619.5</c:v>
                </c:pt>
                <c:pt idx="2767">
                  <c:v>618.5</c:v>
                </c:pt>
                <c:pt idx="2768">
                  <c:v>616</c:v>
                </c:pt>
                <c:pt idx="2769">
                  <c:v>613</c:v>
                </c:pt>
                <c:pt idx="2770">
                  <c:v>616</c:v>
                </c:pt>
                <c:pt idx="2771">
                  <c:v>618</c:v>
                </c:pt>
                <c:pt idx="2772">
                  <c:v>622</c:v>
                </c:pt>
                <c:pt idx="2773">
                  <c:v>622</c:v>
                </c:pt>
                <c:pt idx="2774">
                  <c:v>619</c:v>
                </c:pt>
                <c:pt idx="2775">
                  <c:v>618</c:v>
                </c:pt>
                <c:pt idx="2776">
                  <c:v>621</c:v>
                </c:pt>
                <c:pt idx="2777">
                  <c:v>621</c:v>
                </c:pt>
                <c:pt idx="2778">
                  <c:v>621</c:v>
                </c:pt>
                <c:pt idx="2779">
                  <c:v>620.5</c:v>
                </c:pt>
                <c:pt idx="2780">
                  <c:v>624</c:v>
                </c:pt>
                <c:pt idx="2781">
                  <c:v>626</c:v>
                </c:pt>
                <c:pt idx="2782">
                  <c:v>626</c:v>
                </c:pt>
                <c:pt idx="2783">
                  <c:v>626</c:v>
                </c:pt>
                <c:pt idx="2784">
                  <c:v>626</c:v>
                </c:pt>
                <c:pt idx="2785">
                  <c:v>626</c:v>
                </c:pt>
                <c:pt idx="2786">
                  <c:v>642</c:v>
                </c:pt>
                <c:pt idx="2787">
                  <c:v>642</c:v>
                </c:pt>
                <c:pt idx="2788">
                  <c:v>637.5</c:v>
                </c:pt>
                <c:pt idx="2789">
                  <c:v>637.5</c:v>
                </c:pt>
                <c:pt idx="2790">
                  <c:v>638</c:v>
                </c:pt>
                <c:pt idx="2791">
                  <c:v>634</c:v>
                </c:pt>
                <c:pt idx="2792">
                  <c:v>634</c:v>
                </c:pt>
                <c:pt idx="2793">
                  <c:v>634</c:v>
                </c:pt>
                <c:pt idx="2794">
                  <c:v>653.5</c:v>
                </c:pt>
                <c:pt idx="2795">
                  <c:v>655.5</c:v>
                </c:pt>
                <c:pt idx="2796">
                  <c:v>655.5</c:v>
                </c:pt>
                <c:pt idx="2797">
                  <c:v>655.5</c:v>
                </c:pt>
                <c:pt idx="2798">
                  <c:v>655.5</c:v>
                </c:pt>
                <c:pt idx="2799">
                  <c:v>654.5</c:v>
                </c:pt>
                <c:pt idx="2800">
                  <c:v>655.5</c:v>
                </c:pt>
                <c:pt idx="2801">
                  <c:v>655.5</c:v>
                </c:pt>
                <c:pt idx="2802">
                  <c:v>655.5</c:v>
                </c:pt>
                <c:pt idx="2803">
                  <c:v>655.5</c:v>
                </c:pt>
                <c:pt idx="2804">
                  <c:v>664.5</c:v>
                </c:pt>
                <c:pt idx="2805">
                  <c:v>655.5</c:v>
                </c:pt>
                <c:pt idx="2806">
                  <c:v>655.5</c:v>
                </c:pt>
                <c:pt idx="2807">
                  <c:v>655.5</c:v>
                </c:pt>
                <c:pt idx="2808">
                  <c:v>655.5</c:v>
                </c:pt>
                <c:pt idx="2809">
                  <c:v>655.5</c:v>
                </c:pt>
                <c:pt idx="2810">
                  <c:v>655.5</c:v>
                </c:pt>
                <c:pt idx="2811">
                  <c:v>655.5</c:v>
                </c:pt>
                <c:pt idx="2812">
                  <c:v>655.5</c:v>
                </c:pt>
                <c:pt idx="2813">
                  <c:v>655.5</c:v>
                </c:pt>
                <c:pt idx="2814">
                  <c:v>655.5</c:v>
                </c:pt>
                <c:pt idx="2815">
                  <c:v>655.5</c:v>
                </c:pt>
                <c:pt idx="2816">
                  <c:v>646</c:v>
                </c:pt>
                <c:pt idx="2817">
                  <c:v>659.5</c:v>
                </c:pt>
                <c:pt idx="2818">
                  <c:v>658.5</c:v>
                </c:pt>
                <c:pt idx="2819">
                  <c:v>659.5</c:v>
                </c:pt>
                <c:pt idx="2820">
                  <c:v>656.5</c:v>
                </c:pt>
                <c:pt idx="2821">
                  <c:v>655.5</c:v>
                </c:pt>
                <c:pt idx="2822">
                  <c:v>655</c:v>
                </c:pt>
                <c:pt idx="2823">
                  <c:v>648.5</c:v>
                </c:pt>
                <c:pt idx="2824">
                  <c:v>646</c:v>
                </c:pt>
                <c:pt idx="2825">
                  <c:v>653</c:v>
                </c:pt>
                <c:pt idx="2826">
                  <c:v>654.5</c:v>
                </c:pt>
                <c:pt idx="2827">
                  <c:v>655</c:v>
                </c:pt>
                <c:pt idx="2828">
                  <c:v>652</c:v>
                </c:pt>
                <c:pt idx="2829">
                  <c:v>649.5</c:v>
                </c:pt>
                <c:pt idx="2830">
                  <c:v>642</c:v>
                </c:pt>
                <c:pt idx="2831">
                  <c:v>640</c:v>
                </c:pt>
                <c:pt idx="2832">
                  <c:v>643</c:v>
                </c:pt>
                <c:pt idx="2833">
                  <c:v>644.5</c:v>
                </c:pt>
                <c:pt idx="2834">
                  <c:v>642.5</c:v>
                </c:pt>
                <c:pt idx="2835">
                  <c:v>640.5</c:v>
                </c:pt>
                <c:pt idx="2836">
                  <c:v>639.5</c:v>
                </c:pt>
                <c:pt idx="2837">
                  <c:v>634.5</c:v>
                </c:pt>
                <c:pt idx="2838">
                  <c:v>638.5</c:v>
                </c:pt>
                <c:pt idx="2839">
                  <c:v>641</c:v>
                </c:pt>
                <c:pt idx="2840">
                  <c:v>643</c:v>
                </c:pt>
                <c:pt idx="2841">
                  <c:v>643</c:v>
                </c:pt>
                <c:pt idx="2842">
                  <c:v>643.5</c:v>
                </c:pt>
                <c:pt idx="2843">
                  <c:v>648.5</c:v>
                </c:pt>
                <c:pt idx="2844">
                  <c:v>652.5</c:v>
                </c:pt>
                <c:pt idx="2845">
                  <c:v>643.5</c:v>
                </c:pt>
                <c:pt idx="2846">
                  <c:v>635</c:v>
                </c:pt>
                <c:pt idx="2847">
                  <c:v>625</c:v>
                </c:pt>
                <c:pt idx="2848">
                  <c:v>624</c:v>
                </c:pt>
                <c:pt idx="2849">
                  <c:v>624.5</c:v>
                </c:pt>
                <c:pt idx="2850">
                  <c:v>627.5</c:v>
                </c:pt>
                <c:pt idx="2851">
                  <c:v>628.5</c:v>
                </c:pt>
                <c:pt idx="2852">
                  <c:v>624</c:v>
                </c:pt>
                <c:pt idx="2853">
                  <c:v>618.5</c:v>
                </c:pt>
                <c:pt idx="2854">
                  <c:v>616.5</c:v>
                </c:pt>
                <c:pt idx="2855">
                  <c:v>608</c:v>
                </c:pt>
                <c:pt idx="2856">
                  <c:v>611.5</c:v>
                </c:pt>
                <c:pt idx="2857">
                  <c:v>608.5</c:v>
                </c:pt>
                <c:pt idx="2858">
                  <c:v>610.5</c:v>
                </c:pt>
                <c:pt idx="2859">
                  <c:v>610.5</c:v>
                </c:pt>
              </c:numCache>
            </c:numRef>
          </c:val>
          <c:smooth val="0"/>
          <c:extLst>
            <c:ext xmlns:c16="http://schemas.microsoft.com/office/drawing/2014/chart" uri="{C3380CC4-5D6E-409C-BE32-E72D297353CC}">
              <c16:uniqueId val="{00000000-062E-44C5-A6BD-9A2F684907EE}"/>
            </c:ext>
          </c:extLst>
        </c:ser>
        <c:dLbls>
          <c:showLegendKey val="0"/>
          <c:showVal val="0"/>
          <c:showCatName val="0"/>
          <c:showSerName val="0"/>
          <c:showPercent val="0"/>
          <c:showBubbleSize val="0"/>
        </c:dLbls>
        <c:smooth val="0"/>
        <c:axId val="180887040"/>
        <c:axId val="176748160"/>
      </c:lineChart>
      <c:dateAx>
        <c:axId val="180887040"/>
        <c:scaling>
          <c:orientation val="minMax"/>
        </c:scaling>
        <c:delete val="0"/>
        <c:axPos val="b"/>
        <c:numFmt formatCode="yyyy" sourceLinked="0"/>
        <c:majorTickMark val="out"/>
        <c:minorTickMark val="none"/>
        <c:tickLblPos val="nextTo"/>
        <c:txPr>
          <a:bodyPr rot="-5400000" vert="horz"/>
          <a:lstStyle/>
          <a:p>
            <a:pPr>
              <a:defRPr/>
            </a:pPr>
            <a:endParaRPr lang="en-US"/>
          </a:p>
        </c:txPr>
        <c:crossAx val="176748160"/>
        <c:crosses val="autoZero"/>
        <c:auto val="1"/>
        <c:lblOffset val="100"/>
        <c:baseTimeUnit val="days"/>
        <c:majorUnit val="1"/>
        <c:majorTimeUnit val="years"/>
      </c:dateAx>
      <c:valAx>
        <c:axId val="176748160"/>
        <c:scaling>
          <c:orientation val="minMax"/>
        </c:scaling>
        <c:delete val="0"/>
        <c:axPos val="l"/>
        <c:majorGridlines>
          <c:spPr>
            <a:ln>
              <a:prstDash val="dash"/>
            </a:ln>
          </c:spPr>
        </c:majorGridlines>
        <c:title>
          <c:tx>
            <c:rich>
              <a:bodyPr rot="-5400000" vert="horz"/>
              <a:lstStyle/>
              <a:p>
                <a:pPr>
                  <a:defRPr b="0"/>
                </a:pPr>
                <a:r>
                  <a:rPr lang="en-GB" b="0"/>
                  <a:t>USD/tonne</a:t>
                </a:r>
              </a:p>
            </c:rich>
          </c:tx>
          <c:layout>
            <c:manualLayout>
              <c:xMode val="edge"/>
              <c:yMode val="edge"/>
              <c:x val="2.7777777777777779E-3"/>
              <c:y val="0.21575131233595801"/>
            </c:manualLayout>
          </c:layout>
          <c:overlay val="0"/>
        </c:title>
        <c:numFmt formatCode="General" sourceLinked="1"/>
        <c:majorTickMark val="out"/>
        <c:minorTickMark val="none"/>
        <c:tickLblPos val="nextTo"/>
        <c:crossAx val="180887040"/>
        <c:crosses val="autoZero"/>
        <c:crossBetween val="between"/>
      </c:valAx>
      <c:spPr>
        <a:noFill/>
      </c:spPr>
    </c:plotArea>
    <c:legend>
      <c:legendPos val="b"/>
      <c:overlay val="0"/>
    </c:legend>
    <c:plotVisOnly val="1"/>
    <c:dispBlanksAs val="gap"/>
    <c:showDLblsOverMax val="0"/>
  </c:chart>
  <c:spPr>
    <a:noFill/>
    <a:ln>
      <a:noFill/>
    </a:ln>
  </c:spPr>
  <c:txPr>
    <a:bodyPr/>
    <a:lstStyle/>
    <a:p>
      <a:pPr>
        <a:defRPr>
          <a:solidFill>
            <a:srgbClr val="002060"/>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90507436570429"/>
          <c:y val="5.0925925925925923E-2"/>
          <c:w val="0.81071106736657916"/>
          <c:h val="0.69034521726450848"/>
        </c:manualLayout>
      </c:layout>
      <c:lineChart>
        <c:grouping val="standard"/>
        <c:varyColors val="0"/>
        <c:ser>
          <c:idx val="0"/>
          <c:order val="0"/>
          <c:tx>
            <c:v>Price</c:v>
          </c:tx>
          <c:spPr>
            <a:ln w="19050"/>
          </c:spPr>
          <c:marker>
            <c:symbol val="none"/>
          </c:marker>
          <c:cat>
            <c:numRef>
              <c:f>'Bunker Prices'!$D$615:$D$3474</c:f>
              <c:numCache>
                <c:formatCode>m/d/yyyy</c:formatCode>
                <c:ptCount val="2859"/>
                <c:pt idx="0">
                  <c:v>37385</c:v>
                </c:pt>
                <c:pt idx="1">
                  <c:v>37386</c:v>
                </c:pt>
                <c:pt idx="2">
                  <c:v>37389</c:v>
                </c:pt>
                <c:pt idx="3">
                  <c:v>37390</c:v>
                </c:pt>
                <c:pt idx="4">
                  <c:v>37391</c:v>
                </c:pt>
                <c:pt idx="5">
                  <c:v>37392</c:v>
                </c:pt>
                <c:pt idx="6">
                  <c:v>37393</c:v>
                </c:pt>
                <c:pt idx="7">
                  <c:v>37396</c:v>
                </c:pt>
                <c:pt idx="8">
                  <c:v>37397</c:v>
                </c:pt>
                <c:pt idx="9">
                  <c:v>37398</c:v>
                </c:pt>
                <c:pt idx="10">
                  <c:v>37399</c:v>
                </c:pt>
                <c:pt idx="11">
                  <c:v>37400</c:v>
                </c:pt>
                <c:pt idx="12">
                  <c:v>37403</c:v>
                </c:pt>
                <c:pt idx="13">
                  <c:v>37404</c:v>
                </c:pt>
                <c:pt idx="14">
                  <c:v>37405</c:v>
                </c:pt>
                <c:pt idx="15">
                  <c:v>37406</c:v>
                </c:pt>
                <c:pt idx="16">
                  <c:v>37407</c:v>
                </c:pt>
                <c:pt idx="17">
                  <c:v>37410</c:v>
                </c:pt>
                <c:pt idx="18">
                  <c:v>37411</c:v>
                </c:pt>
                <c:pt idx="19">
                  <c:v>37412</c:v>
                </c:pt>
                <c:pt idx="20">
                  <c:v>37413</c:v>
                </c:pt>
                <c:pt idx="21">
                  <c:v>37414</c:v>
                </c:pt>
                <c:pt idx="22">
                  <c:v>37417</c:v>
                </c:pt>
                <c:pt idx="23">
                  <c:v>37418</c:v>
                </c:pt>
                <c:pt idx="24">
                  <c:v>37419</c:v>
                </c:pt>
                <c:pt idx="25">
                  <c:v>37420</c:v>
                </c:pt>
                <c:pt idx="26">
                  <c:v>37421</c:v>
                </c:pt>
                <c:pt idx="27">
                  <c:v>37424</c:v>
                </c:pt>
                <c:pt idx="28">
                  <c:v>37425</c:v>
                </c:pt>
                <c:pt idx="29">
                  <c:v>37426</c:v>
                </c:pt>
                <c:pt idx="30">
                  <c:v>37427</c:v>
                </c:pt>
                <c:pt idx="31">
                  <c:v>37428</c:v>
                </c:pt>
                <c:pt idx="32">
                  <c:v>37431</c:v>
                </c:pt>
                <c:pt idx="33">
                  <c:v>37432</c:v>
                </c:pt>
                <c:pt idx="34">
                  <c:v>37433</c:v>
                </c:pt>
                <c:pt idx="35">
                  <c:v>37434</c:v>
                </c:pt>
                <c:pt idx="36">
                  <c:v>37435</c:v>
                </c:pt>
                <c:pt idx="37">
                  <c:v>37438</c:v>
                </c:pt>
                <c:pt idx="38">
                  <c:v>37439</c:v>
                </c:pt>
                <c:pt idx="39">
                  <c:v>37440</c:v>
                </c:pt>
                <c:pt idx="40">
                  <c:v>37441</c:v>
                </c:pt>
                <c:pt idx="41">
                  <c:v>37442</c:v>
                </c:pt>
                <c:pt idx="42">
                  <c:v>37445</c:v>
                </c:pt>
                <c:pt idx="43">
                  <c:v>37446</c:v>
                </c:pt>
                <c:pt idx="44">
                  <c:v>37447</c:v>
                </c:pt>
                <c:pt idx="45">
                  <c:v>37448</c:v>
                </c:pt>
                <c:pt idx="46">
                  <c:v>37449</c:v>
                </c:pt>
                <c:pt idx="47">
                  <c:v>37452</c:v>
                </c:pt>
                <c:pt idx="48">
                  <c:v>37453</c:v>
                </c:pt>
                <c:pt idx="49">
                  <c:v>37454</c:v>
                </c:pt>
                <c:pt idx="50">
                  <c:v>37455</c:v>
                </c:pt>
                <c:pt idx="51">
                  <c:v>37456</c:v>
                </c:pt>
                <c:pt idx="52">
                  <c:v>37459</c:v>
                </c:pt>
                <c:pt idx="53">
                  <c:v>37460</c:v>
                </c:pt>
                <c:pt idx="54">
                  <c:v>37461</c:v>
                </c:pt>
                <c:pt idx="55">
                  <c:v>37462</c:v>
                </c:pt>
                <c:pt idx="56">
                  <c:v>37463</c:v>
                </c:pt>
                <c:pt idx="57">
                  <c:v>37466</c:v>
                </c:pt>
                <c:pt idx="58">
                  <c:v>37467</c:v>
                </c:pt>
                <c:pt idx="59">
                  <c:v>37468</c:v>
                </c:pt>
                <c:pt idx="60">
                  <c:v>37469</c:v>
                </c:pt>
                <c:pt idx="61">
                  <c:v>37470</c:v>
                </c:pt>
                <c:pt idx="62">
                  <c:v>37473</c:v>
                </c:pt>
                <c:pt idx="63">
                  <c:v>37474</c:v>
                </c:pt>
                <c:pt idx="64">
                  <c:v>37475</c:v>
                </c:pt>
                <c:pt idx="65">
                  <c:v>37476</c:v>
                </c:pt>
                <c:pt idx="66">
                  <c:v>37477</c:v>
                </c:pt>
                <c:pt idx="67">
                  <c:v>37480</c:v>
                </c:pt>
                <c:pt idx="68">
                  <c:v>37481</c:v>
                </c:pt>
                <c:pt idx="69">
                  <c:v>37482</c:v>
                </c:pt>
                <c:pt idx="70">
                  <c:v>37483</c:v>
                </c:pt>
                <c:pt idx="71">
                  <c:v>37484</c:v>
                </c:pt>
                <c:pt idx="72">
                  <c:v>37487</c:v>
                </c:pt>
                <c:pt idx="73">
                  <c:v>37488</c:v>
                </c:pt>
                <c:pt idx="74">
                  <c:v>37489</c:v>
                </c:pt>
                <c:pt idx="75">
                  <c:v>37490</c:v>
                </c:pt>
                <c:pt idx="76">
                  <c:v>37491</c:v>
                </c:pt>
                <c:pt idx="77">
                  <c:v>37494</c:v>
                </c:pt>
                <c:pt idx="78">
                  <c:v>37495</c:v>
                </c:pt>
                <c:pt idx="79">
                  <c:v>37496</c:v>
                </c:pt>
                <c:pt idx="80">
                  <c:v>37497</c:v>
                </c:pt>
                <c:pt idx="81">
                  <c:v>37498</c:v>
                </c:pt>
                <c:pt idx="82">
                  <c:v>37501</c:v>
                </c:pt>
                <c:pt idx="83">
                  <c:v>37502</c:v>
                </c:pt>
                <c:pt idx="84">
                  <c:v>37503</c:v>
                </c:pt>
                <c:pt idx="85">
                  <c:v>37504</c:v>
                </c:pt>
                <c:pt idx="86">
                  <c:v>37505</c:v>
                </c:pt>
                <c:pt idx="87">
                  <c:v>37508</c:v>
                </c:pt>
                <c:pt idx="88">
                  <c:v>37509</c:v>
                </c:pt>
                <c:pt idx="89">
                  <c:v>37510</c:v>
                </c:pt>
                <c:pt idx="90">
                  <c:v>37511</c:v>
                </c:pt>
                <c:pt idx="91">
                  <c:v>37512</c:v>
                </c:pt>
                <c:pt idx="92">
                  <c:v>37515</c:v>
                </c:pt>
                <c:pt idx="93">
                  <c:v>37516</c:v>
                </c:pt>
                <c:pt idx="94">
                  <c:v>37517</c:v>
                </c:pt>
                <c:pt idx="95">
                  <c:v>37518</c:v>
                </c:pt>
                <c:pt idx="96">
                  <c:v>37519</c:v>
                </c:pt>
                <c:pt idx="97">
                  <c:v>37522</c:v>
                </c:pt>
                <c:pt idx="98">
                  <c:v>37523</c:v>
                </c:pt>
                <c:pt idx="99">
                  <c:v>37524</c:v>
                </c:pt>
                <c:pt idx="100">
                  <c:v>37525</c:v>
                </c:pt>
                <c:pt idx="101">
                  <c:v>37526</c:v>
                </c:pt>
                <c:pt idx="102">
                  <c:v>37529</c:v>
                </c:pt>
                <c:pt idx="103">
                  <c:v>37530</c:v>
                </c:pt>
                <c:pt idx="104">
                  <c:v>37531</c:v>
                </c:pt>
                <c:pt idx="105">
                  <c:v>37532</c:v>
                </c:pt>
                <c:pt idx="106">
                  <c:v>37533</c:v>
                </c:pt>
                <c:pt idx="107">
                  <c:v>37536</c:v>
                </c:pt>
                <c:pt idx="108">
                  <c:v>37537</c:v>
                </c:pt>
                <c:pt idx="109">
                  <c:v>37538</c:v>
                </c:pt>
                <c:pt idx="110">
                  <c:v>37539</c:v>
                </c:pt>
                <c:pt idx="111">
                  <c:v>37540</c:v>
                </c:pt>
                <c:pt idx="112">
                  <c:v>37543</c:v>
                </c:pt>
                <c:pt idx="113">
                  <c:v>37544</c:v>
                </c:pt>
                <c:pt idx="114">
                  <c:v>37545</c:v>
                </c:pt>
                <c:pt idx="115">
                  <c:v>37546</c:v>
                </c:pt>
                <c:pt idx="116">
                  <c:v>37547</c:v>
                </c:pt>
                <c:pt idx="117">
                  <c:v>37550</c:v>
                </c:pt>
                <c:pt idx="118">
                  <c:v>37551</c:v>
                </c:pt>
                <c:pt idx="119">
                  <c:v>37552</c:v>
                </c:pt>
                <c:pt idx="120">
                  <c:v>37553</c:v>
                </c:pt>
                <c:pt idx="121">
                  <c:v>37554</c:v>
                </c:pt>
                <c:pt idx="122">
                  <c:v>37557</c:v>
                </c:pt>
                <c:pt idx="123">
                  <c:v>37558</c:v>
                </c:pt>
                <c:pt idx="124">
                  <c:v>37559</c:v>
                </c:pt>
                <c:pt idx="125">
                  <c:v>37560</c:v>
                </c:pt>
                <c:pt idx="126">
                  <c:v>37561</c:v>
                </c:pt>
                <c:pt idx="127">
                  <c:v>37564</c:v>
                </c:pt>
                <c:pt idx="128">
                  <c:v>37565</c:v>
                </c:pt>
                <c:pt idx="129">
                  <c:v>37566</c:v>
                </c:pt>
                <c:pt idx="130">
                  <c:v>37567</c:v>
                </c:pt>
                <c:pt idx="131">
                  <c:v>37568</c:v>
                </c:pt>
                <c:pt idx="132">
                  <c:v>37571</c:v>
                </c:pt>
                <c:pt idx="133">
                  <c:v>37572</c:v>
                </c:pt>
                <c:pt idx="134">
                  <c:v>37573</c:v>
                </c:pt>
                <c:pt idx="135">
                  <c:v>37574</c:v>
                </c:pt>
                <c:pt idx="136">
                  <c:v>37575</c:v>
                </c:pt>
                <c:pt idx="137">
                  <c:v>37578</c:v>
                </c:pt>
                <c:pt idx="138">
                  <c:v>37579</c:v>
                </c:pt>
                <c:pt idx="139">
                  <c:v>37580</c:v>
                </c:pt>
                <c:pt idx="140">
                  <c:v>37581</c:v>
                </c:pt>
                <c:pt idx="141">
                  <c:v>37582</c:v>
                </c:pt>
                <c:pt idx="142">
                  <c:v>37585</c:v>
                </c:pt>
                <c:pt idx="143">
                  <c:v>37586</c:v>
                </c:pt>
                <c:pt idx="144">
                  <c:v>37587</c:v>
                </c:pt>
                <c:pt idx="145">
                  <c:v>37588</c:v>
                </c:pt>
                <c:pt idx="146">
                  <c:v>37589</c:v>
                </c:pt>
                <c:pt idx="147">
                  <c:v>37592</c:v>
                </c:pt>
                <c:pt idx="148">
                  <c:v>37593</c:v>
                </c:pt>
                <c:pt idx="149">
                  <c:v>37594</c:v>
                </c:pt>
                <c:pt idx="150">
                  <c:v>37595</c:v>
                </c:pt>
                <c:pt idx="151">
                  <c:v>37596</c:v>
                </c:pt>
                <c:pt idx="152">
                  <c:v>37599</c:v>
                </c:pt>
                <c:pt idx="153">
                  <c:v>37600</c:v>
                </c:pt>
                <c:pt idx="154">
                  <c:v>37601</c:v>
                </c:pt>
                <c:pt idx="155">
                  <c:v>37602</c:v>
                </c:pt>
                <c:pt idx="156">
                  <c:v>37603</c:v>
                </c:pt>
                <c:pt idx="157">
                  <c:v>37606</c:v>
                </c:pt>
                <c:pt idx="158">
                  <c:v>37607</c:v>
                </c:pt>
                <c:pt idx="159">
                  <c:v>37608</c:v>
                </c:pt>
                <c:pt idx="160">
                  <c:v>37609</c:v>
                </c:pt>
                <c:pt idx="161">
                  <c:v>37610</c:v>
                </c:pt>
                <c:pt idx="162">
                  <c:v>37613</c:v>
                </c:pt>
                <c:pt idx="163">
                  <c:v>37614</c:v>
                </c:pt>
                <c:pt idx="164">
                  <c:v>37615</c:v>
                </c:pt>
                <c:pt idx="165">
                  <c:v>37616</c:v>
                </c:pt>
                <c:pt idx="166">
                  <c:v>37617</c:v>
                </c:pt>
                <c:pt idx="167">
                  <c:v>37620</c:v>
                </c:pt>
                <c:pt idx="168">
                  <c:v>37621</c:v>
                </c:pt>
                <c:pt idx="169">
                  <c:v>37622</c:v>
                </c:pt>
                <c:pt idx="170">
                  <c:v>37623</c:v>
                </c:pt>
                <c:pt idx="171">
                  <c:v>37624</c:v>
                </c:pt>
                <c:pt idx="172">
                  <c:v>37627</c:v>
                </c:pt>
                <c:pt idx="173">
                  <c:v>37628</c:v>
                </c:pt>
                <c:pt idx="174">
                  <c:v>37629</c:v>
                </c:pt>
                <c:pt idx="175">
                  <c:v>37630</c:v>
                </c:pt>
                <c:pt idx="176">
                  <c:v>37631</c:v>
                </c:pt>
                <c:pt idx="177">
                  <c:v>37634</c:v>
                </c:pt>
                <c:pt idx="178">
                  <c:v>37635</c:v>
                </c:pt>
                <c:pt idx="179">
                  <c:v>37636</c:v>
                </c:pt>
                <c:pt idx="180">
                  <c:v>37637</c:v>
                </c:pt>
                <c:pt idx="181">
                  <c:v>37638</c:v>
                </c:pt>
                <c:pt idx="182">
                  <c:v>37641</c:v>
                </c:pt>
                <c:pt idx="183">
                  <c:v>37642</c:v>
                </c:pt>
                <c:pt idx="184">
                  <c:v>37643</c:v>
                </c:pt>
                <c:pt idx="185">
                  <c:v>37644</c:v>
                </c:pt>
                <c:pt idx="186">
                  <c:v>37645</c:v>
                </c:pt>
                <c:pt idx="187">
                  <c:v>37648</c:v>
                </c:pt>
                <c:pt idx="188">
                  <c:v>37649</c:v>
                </c:pt>
                <c:pt idx="189">
                  <c:v>37650</c:v>
                </c:pt>
                <c:pt idx="190">
                  <c:v>37651</c:v>
                </c:pt>
                <c:pt idx="191">
                  <c:v>37652</c:v>
                </c:pt>
                <c:pt idx="192">
                  <c:v>37655</c:v>
                </c:pt>
                <c:pt idx="193">
                  <c:v>37656</c:v>
                </c:pt>
                <c:pt idx="194">
                  <c:v>37657</c:v>
                </c:pt>
                <c:pt idx="195">
                  <c:v>37658</c:v>
                </c:pt>
                <c:pt idx="196">
                  <c:v>37659</c:v>
                </c:pt>
                <c:pt idx="197">
                  <c:v>37662</c:v>
                </c:pt>
                <c:pt idx="198">
                  <c:v>37663</c:v>
                </c:pt>
                <c:pt idx="199">
                  <c:v>37664</c:v>
                </c:pt>
                <c:pt idx="200">
                  <c:v>37665</c:v>
                </c:pt>
                <c:pt idx="201">
                  <c:v>37666</c:v>
                </c:pt>
                <c:pt idx="202">
                  <c:v>37669</c:v>
                </c:pt>
                <c:pt idx="203">
                  <c:v>37670</c:v>
                </c:pt>
                <c:pt idx="204">
                  <c:v>37671</c:v>
                </c:pt>
                <c:pt idx="205">
                  <c:v>37672</c:v>
                </c:pt>
                <c:pt idx="206">
                  <c:v>37673</c:v>
                </c:pt>
                <c:pt idx="207">
                  <c:v>37676</c:v>
                </c:pt>
                <c:pt idx="208">
                  <c:v>37677</c:v>
                </c:pt>
                <c:pt idx="209">
                  <c:v>37678</c:v>
                </c:pt>
                <c:pt idx="210">
                  <c:v>37679</c:v>
                </c:pt>
                <c:pt idx="211">
                  <c:v>37680</c:v>
                </c:pt>
                <c:pt idx="212">
                  <c:v>37683</c:v>
                </c:pt>
                <c:pt idx="213">
                  <c:v>37684</c:v>
                </c:pt>
                <c:pt idx="214">
                  <c:v>37685</c:v>
                </c:pt>
                <c:pt idx="215">
                  <c:v>37686</c:v>
                </c:pt>
                <c:pt idx="216">
                  <c:v>37687</c:v>
                </c:pt>
                <c:pt idx="217">
                  <c:v>37690</c:v>
                </c:pt>
                <c:pt idx="218">
                  <c:v>37691</c:v>
                </c:pt>
                <c:pt idx="219">
                  <c:v>37692</c:v>
                </c:pt>
                <c:pt idx="220">
                  <c:v>37693</c:v>
                </c:pt>
                <c:pt idx="221">
                  <c:v>37694</c:v>
                </c:pt>
                <c:pt idx="222">
                  <c:v>37697</c:v>
                </c:pt>
                <c:pt idx="223">
                  <c:v>37698</c:v>
                </c:pt>
                <c:pt idx="224">
                  <c:v>37699</c:v>
                </c:pt>
                <c:pt idx="225">
                  <c:v>37700</c:v>
                </c:pt>
                <c:pt idx="226">
                  <c:v>37701</c:v>
                </c:pt>
                <c:pt idx="227">
                  <c:v>37704</c:v>
                </c:pt>
                <c:pt idx="228">
                  <c:v>37705</c:v>
                </c:pt>
                <c:pt idx="229">
                  <c:v>37706</c:v>
                </c:pt>
                <c:pt idx="230">
                  <c:v>37707</c:v>
                </c:pt>
                <c:pt idx="231">
                  <c:v>37708</c:v>
                </c:pt>
                <c:pt idx="232">
                  <c:v>37711</c:v>
                </c:pt>
                <c:pt idx="233">
                  <c:v>37712</c:v>
                </c:pt>
                <c:pt idx="234">
                  <c:v>37713</c:v>
                </c:pt>
                <c:pt idx="235">
                  <c:v>37714</c:v>
                </c:pt>
                <c:pt idx="236">
                  <c:v>37715</c:v>
                </c:pt>
                <c:pt idx="237">
                  <c:v>37718</c:v>
                </c:pt>
                <c:pt idx="238">
                  <c:v>37719</c:v>
                </c:pt>
                <c:pt idx="239">
                  <c:v>37720</c:v>
                </c:pt>
                <c:pt idx="240">
                  <c:v>37721</c:v>
                </c:pt>
                <c:pt idx="241">
                  <c:v>37722</c:v>
                </c:pt>
                <c:pt idx="242">
                  <c:v>37725</c:v>
                </c:pt>
                <c:pt idx="243">
                  <c:v>37726</c:v>
                </c:pt>
                <c:pt idx="244">
                  <c:v>37727</c:v>
                </c:pt>
                <c:pt idx="245">
                  <c:v>37728</c:v>
                </c:pt>
                <c:pt idx="246">
                  <c:v>37729</c:v>
                </c:pt>
                <c:pt idx="247">
                  <c:v>37732</c:v>
                </c:pt>
                <c:pt idx="248">
                  <c:v>37733</c:v>
                </c:pt>
                <c:pt idx="249">
                  <c:v>37734</c:v>
                </c:pt>
                <c:pt idx="250">
                  <c:v>37735</c:v>
                </c:pt>
                <c:pt idx="251">
                  <c:v>37736</c:v>
                </c:pt>
                <c:pt idx="252">
                  <c:v>37739</c:v>
                </c:pt>
                <c:pt idx="253">
                  <c:v>37740</c:v>
                </c:pt>
                <c:pt idx="254">
                  <c:v>37741</c:v>
                </c:pt>
                <c:pt idx="255">
                  <c:v>37742</c:v>
                </c:pt>
                <c:pt idx="256">
                  <c:v>37743</c:v>
                </c:pt>
                <c:pt idx="257">
                  <c:v>37746</c:v>
                </c:pt>
                <c:pt idx="258">
                  <c:v>37747</c:v>
                </c:pt>
                <c:pt idx="259">
                  <c:v>37748</c:v>
                </c:pt>
                <c:pt idx="260">
                  <c:v>37749</c:v>
                </c:pt>
                <c:pt idx="261">
                  <c:v>37750</c:v>
                </c:pt>
                <c:pt idx="262">
                  <c:v>37753</c:v>
                </c:pt>
                <c:pt idx="263">
                  <c:v>37754</c:v>
                </c:pt>
                <c:pt idx="264">
                  <c:v>37755</c:v>
                </c:pt>
                <c:pt idx="265">
                  <c:v>37756</c:v>
                </c:pt>
                <c:pt idx="266">
                  <c:v>37757</c:v>
                </c:pt>
                <c:pt idx="267">
                  <c:v>37760</c:v>
                </c:pt>
                <c:pt idx="268">
                  <c:v>37761</c:v>
                </c:pt>
                <c:pt idx="269">
                  <c:v>37762</c:v>
                </c:pt>
                <c:pt idx="270">
                  <c:v>37763</c:v>
                </c:pt>
                <c:pt idx="271">
                  <c:v>37764</c:v>
                </c:pt>
                <c:pt idx="272">
                  <c:v>37767</c:v>
                </c:pt>
                <c:pt idx="273">
                  <c:v>37768</c:v>
                </c:pt>
                <c:pt idx="274">
                  <c:v>37769</c:v>
                </c:pt>
                <c:pt idx="275">
                  <c:v>37770</c:v>
                </c:pt>
                <c:pt idx="276">
                  <c:v>37771</c:v>
                </c:pt>
                <c:pt idx="277">
                  <c:v>37774</c:v>
                </c:pt>
                <c:pt idx="278">
                  <c:v>37775</c:v>
                </c:pt>
                <c:pt idx="279">
                  <c:v>37776</c:v>
                </c:pt>
                <c:pt idx="280">
                  <c:v>37777</c:v>
                </c:pt>
                <c:pt idx="281">
                  <c:v>37778</c:v>
                </c:pt>
                <c:pt idx="282">
                  <c:v>37781</c:v>
                </c:pt>
                <c:pt idx="283">
                  <c:v>37782</c:v>
                </c:pt>
                <c:pt idx="284">
                  <c:v>37783</c:v>
                </c:pt>
                <c:pt idx="285">
                  <c:v>37784</c:v>
                </c:pt>
                <c:pt idx="286">
                  <c:v>37785</c:v>
                </c:pt>
                <c:pt idx="287">
                  <c:v>37788</c:v>
                </c:pt>
                <c:pt idx="288">
                  <c:v>37789</c:v>
                </c:pt>
                <c:pt idx="289">
                  <c:v>37790</c:v>
                </c:pt>
                <c:pt idx="290">
                  <c:v>37791</c:v>
                </c:pt>
                <c:pt idx="291">
                  <c:v>37792</c:v>
                </c:pt>
                <c:pt idx="292">
                  <c:v>37795</c:v>
                </c:pt>
                <c:pt idx="293">
                  <c:v>37796</c:v>
                </c:pt>
                <c:pt idx="294">
                  <c:v>37797</c:v>
                </c:pt>
                <c:pt idx="295">
                  <c:v>37798</c:v>
                </c:pt>
                <c:pt idx="296">
                  <c:v>37799</c:v>
                </c:pt>
                <c:pt idx="297">
                  <c:v>37802</c:v>
                </c:pt>
                <c:pt idx="298">
                  <c:v>37803</c:v>
                </c:pt>
                <c:pt idx="299">
                  <c:v>37804</c:v>
                </c:pt>
                <c:pt idx="300">
                  <c:v>37805</c:v>
                </c:pt>
                <c:pt idx="301">
                  <c:v>37806</c:v>
                </c:pt>
                <c:pt idx="302">
                  <c:v>37809</c:v>
                </c:pt>
                <c:pt idx="303">
                  <c:v>37810</c:v>
                </c:pt>
                <c:pt idx="304">
                  <c:v>37811</c:v>
                </c:pt>
                <c:pt idx="305">
                  <c:v>37812</c:v>
                </c:pt>
                <c:pt idx="306">
                  <c:v>37813</c:v>
                </c:pt>
                <c:pt idx="307">
                  <c:v>37816</c:v>
                </c:pt>
                <c:pt idx="308">
                  <c:v>37817</c:v>
                </c:pt>
                <c:pt idx="309">
                  <c:v>37818</c:v>
                </c:pt>
                <c:pt idx="310">
                  <c:v>37819</c:v>
                </c:pt>
                <c:pt idx="311">
                  <c:v>37820</c:v>
                </c:pt>
                <c:pt idx="312">
                  <c:v>37823</c:v>
                </c:pt>
                <c:pt idx="313">
                  <c:v>37824</c:v>
                </c:pt>
                <c:pt idx="314">
                  <c:v>37825</c:v>
                </c:pt>
                <c:pt idx="315">
                  <c:v>37826</c:v>
                </c:pt>
                <c:pt idx="316">
                  <c:v>37827</c:v>
                </c:pt>
                <c:pt idx="317">
                  <c:v>37830</c:v>
                </c:pt>
                <c:pt idx="318">
                  <c:v>37831</c:v>
                </c:pt>
                <c:pt idx="319">
                  <c:v>37832</c:v>
                </c:pt>
                <c:pt idx="320">
                  <c:v>37833</c:v>
                </c:pt>
                <c:pt idx="321">
                  <c:v>37834</c:v>
                </c:pt>
                <c:pt idx="322">
                  <c:v>37837</c:v>
                </c:pt>
                <c:pt idx="323">
                  <c:v>37838</c:v>
                </c:pt>
                <c:pt idx="324">
                  <c:v>37839</c:v>
                </c:pt>
                <c:pt idx="325">
                  <c:v>37840</c:v>
                </c:pt>
                <c:pt idx="326">
                  <c:v>37841</c:v>
                </c:pt>
                <c:pt idx="327">
                  <c:v>37844</c:v>
                </c:pt>
                <c:pt idx="328">
                  <c:v>37845</c:v>
                </c:pt>
                <c:pt idx="329">
                  <c:v>37846</c:v>
                </c:pt>
                <c:pt idx="330">
                  <c:v>37847</c:v>
                </c:pt>
                <c:pt idx="331">
                  <c:v>37848</c:v>
                </c:pt>
                <c:pt idx="332">
                  <c:v>37851</c:v>
                </c:pt>
                <c:pt idx="333">
                  <c:v>37852</c:v>
                </c:pt>
                <c:pt idx="334">
                  <c:v>37853</c:v>
                </c:pt>
                <c:pt idx="335">
                  <c:v>37854</c:v>
                </c:pt>
                <c:pt idx="336">
                  <c:v>37855</c:v>
                </c:pt>
                <c:pt idx="337">
                  <c:v>37858</c:v>
                </c:pt>
                <c:pt idx="338">
                  <c:v>37859</c:v>
                </c:pt>
                <c:pt idx="339">
                  <c:v>37860</c:v>
                </c:pt>
                <c:pt idx="340">
                  <c:v>37861</c:v>
                </c:pt>
                <c:pt idx="341">
                  <c:v>37862</c:v>
                </c:pt>
                <c:pt idx="342">
                  <c:v>37865</c:v>
                </c:pt>
                <c:pt idx="343">
                  <c:v>37866</c:v>
                </c:pt>
                <c:pt idx="344">
                  <c:v>37867</c:v>
                </c:pt>
                <c:pt idx="345">
                  <c:v>37868</c:v>
                </c:pt>
                <c:pt idx="346">
                  <c:v>37869</c:v>
                </c:pt>
                <c:pt idx="347">
                  <c:v>37872</c:v>
                </c:pt>
                <c:pt idx="348">
                  <c:v>37873</c:v>
                </c:pt>
                <c:pt idx="349">
                  <c:v>37874</c:v>
                </c:pt>
                <c:pt idx="350">
                  <c:v>37875</c:v>
                </c:pt>
                <c:pt idx="351">
                  <c:v>37876</c:v>
                </c:pt>
                <c:pt idx="352">
                  <c:v>37879</c:v>
                </c:pt>
                <c:pt idx="353">
                  <c:v>37880</c:v>
                </c:pt>
                <c:pt idx="354">
                  <c:v>37881</c:v>
                </c:pt>
                <c:pt idx="355">
                  <c:v>37882</c:v>
                </c:pt>
                <c:pt idx="356">
                  <c:v>37883</c:v>
                </c:pt>
                <c:pt idx="357">
                  <c:v>37886</c:v>
                </c:pt>
                <c:pt idx="358">
                  <c:v>37887</c:v>
                </c:pt>
                <c:pt idx="359">
                  <c:v>37888</c:v>
                </c:pt>
                <c:pt idx="360">
                  <c:v>37889</c:v>
                </c:pt>
                <c:pt idx="361">
                  <c:v>37890</c:v>
                </c:pt>
                <c:pt idx="362">
                  <c:v>37893</c:v>
                </c:pt>
                <c:pt idx="363">
                  <c:v>37894</c:v>
                </c:pt>
                <c:pt idx="364">
                  <c:v>37895</c:v>
                </c:pt>
                <c:pt idx="365">
                  <c:v>37896</c:v>
                </c:pt>
                <c:pt idx="366">
                  <c:v>37897</c:v>
                </c:pt>
                <c:pt idx="367">
                  <c:v>37900</c:v>
                </c:pt>
                <c:pt idx="368">
                  <c:v>37901</c:v>
                </c:pt>
                <c:pt idx="369">
                  <c:v>37902</c:v>
                </c:pt>
                <c:pt idx="370">
                  <c:v>37903</c:v>
                </c:pt>
                <c:pt idx="371">
                  <c:v>37904</c:v>
                </c:pt>
                <c:pt idx="372">
                  <c:v>37907</c:v>
                </c:pt>
                <c:pt idx="373">
                  <c:v>37908</c:v>
                </c:pt>
                <c:pt idx="374">
                  <c:v>37909</c:v>
                </c:pt>
                <c:pt idx="375">
                  <c:v>37910</c:v>
                </c:pt>
                <c:pt idx="376">
                  <c:v>37911</c:v>
                </c:pt>
                <c:pt idx="377">
                  <c:v>37914</c:v>
                </c:pt>
                <c:pt idx="378">
                  <c:v>37915</c:v>
                </c:pt>
                <c:pt idx="379">
                  <c:v>37916</c:v>
                </c:pt>
                <c:pt idx="380">
                  <c:v>37917</c:v>
                </c:pt>
                <c:pt idx="381">
                  <c:v>37918</c:v>
                </c:pt>
                <c:pt idx="382">
                  <c:v>37921</c:v>
                </c:pt>
                <c:pt idx="383">
                  <c:v>37922</c:v>
                </c:pt>
                <c:pt idx="384">
                  <c:v>37923</c:v>
                </c:pt>
                <c:pt idx="385">
                  <c:v>37924</c:v>
                </c:pt>
                <c:pt idx="386">
                  <c:v>37925</c:v>
                </c:pt>
                <c:pt idx="387">
                  <c:v>37928</c:v>
                </c:pt>
                <c:pt idx="388">
                  <c:v>37929</c:v>
                </c:pt>
                <c:pt idx="389">
                  <c:v>37930</c:v>
                </c:pt>
                <c:pt idx="390">
                  <c:v>37931</c:v>
                </c:pt>
                <c:pt idx="391">
                  <c:v>37932</c:v>
                </c:pt>
                <c:pt idx="392">
                  <c:v>37935</c:v>
                </c:pt>
                <c:pt idx="393">
                  <c:v>37936</c:v>
                </c:pt>
                <c:pt idx="394">
                  <c:v>37937</c:v>
                </c:pt>
                <c:pt idx="395">
                  <c:v>37938</c:v>
                </c:pt>
                <c:pt idx="396">
                  <c:v>37939</c:v>
                </c:pt>
                <c:pt idx="397">
                  <c:v>37942</c:v>
                </c:pt>
                <c:pt idx="398">
                  <c:v>37943</c:v>
                </c:pt>
                <c:pt idx="399">
                  <c:v>37944</c:v>
                </c:pt>
                <c:pt idx="400">
                  <c:v>37945</c:v>
                </c:pt>
                <c:pt idx="401">
                  <c:v>37946</c:v>
                </c:pt>
                <c:pt idx="402">
                  <c:v>37949</c:v>
                </c:pt>
                <c:pt idx="403">
                  <c:v>37950</c:v>
                </c:pt>
                <c:pt idx="404">
                  <c:v>37951</c:v>
                </c:pt>
                <c:pt idx="405">
                  <c:v>37952</c:v>
                </c:pt>
                <c:pt idx="406">
                  <c:v>37953</c:v>
                </c:pt>
                <c:pt idx="407">
                  <c:v>37956</c:v>
                </c:pt>
                <c:pt idx="408">
                  <c:v>37957</c:v>
                </c:pt>
                <c:pt idx="409">
                  <c:v>37958</c:v>
                </c:pt>
                <c:pt idx="410">
                  <c:v>37959</c:v>
                </c:pt>
                <c:pt idx="411">
                  <c:v>37960</c:v>
                </c:pt>
                <c:pt idx="412">
                  <c:v>37963</c:v>
                </c:pt>
                <c:pt idx="413">
                  <c:v>37964</c:v>
                </c:pt>
                <c:pt idx="414">
                  <c:v>37965</c:v>
                </c:pt>
                <c:pt idx="415">
                  <c:v>37966</c:v>
                </c:pt>
                <c:pt idx="416">
                  <c:v>37967</c:v>
                </c:pt>
                <c:pt idx="417">
                  <c:v>37970</c:v>
                </c:pt>
                <c:pt idx="418">
                  <c:v>37971</c:v>
                </c:pt>
                <c:pt idx="419">
                  <c:v>37972</c:v>
                </c:pt>
                <c:pt idx="420">
                  <c:v>37973</c:v>
                </c:pt>
                <c:pt idx="421">
                  <c:v>37974</c:v>
                </c:pt>
                <c:pt idx="422">
                  <c:v>37977</c:v>
                </c:pt>
                <c:pt idx="423">
                  <c:v>37978</c:v>
                </c:pt>
                <c:pt idx="424">
                  <c:v>37979</c:v>
                </c:pt>
                <c:pt idx="425">
                  <c:v>37980</c:v>
                </c:pt>
                <c:pt idx="426">
                  <c:v>37981</c:v>
                </c:pt>
                <c:pt idx="427">
                  <c:v>37984</c:v>
                </c:pt>
                <c:pt idx="428">
                  <c:v>37985</c:v>
                </c:pt>
                <c:pt idx="429">
                  <c:v>37986</c:v>
                </c:pt>
                <c:pt idx="430">
                  <c:v>37987</c:v>
                </c:pt>
                <c:pt idx="431">
                  <c:v>37988</c:v>
                </c:pt>
                <c:pt idx="432">
                  <c:v>37991</c:v>
                </c:pt>
                <c:pt idx="433">
                  <c:v>37992</c:v>
                </c:pt>
                <c:pt idx="434">
                  <c:v>37993</c:v>
                </c:pt>
                <c:pt idx="435">
                  <c:v>37994</c:v>
                </c:pt>
                <c:pt idx="436">
                  <c:v>37995</c:v>
                </c:pt>
                <c:pt idx="437">
                  <c:v>37998</c:v>
                </c:pt>
                <c:pt idx="438">
                  <c:v>37999</c:v>
                </c:pt>
                <c:pt idx="439">
                  <c:v>38000</c:v>
                </c:pt>
                <c:pt idx="440">
                  <c:v>38001</c:v>
                </c:pt>
                <c:pt idx="441">
                  <c:v>38002</c:v>
                </c:pt>
                <c:pt idx="442">
                  <c:v>38005</c:v>
                </c:pt>
                <c:pt idx="443">
                  <c:v>38006</c:v>
                </c:pt>
                <c:pt idx="444">
                  <c:v>38007</c:v>
                </c:pt>
                <c:pt idx="445">
                  <c:v>38008</c:v>
                </c:pt>
                <c:pt idx="446">
                  <c:v>38009</c:v>
                </c:pt>
                <c:pt idx="447">
                  <c:v>38012</c:v>
                </c:pt>
                <c:pt idx="448">
                  <c:v>38013</c:v>
                </c:pt>
                <c:pt idx="449">
                  <c:v>38014</c:v>
                </c:pt>
                <c:pt idx="450">
                  <c:v>38015</c:v>
                </c:pt>
                <c:pt idx="451">
                  <c:v>38016</c:v>
                </c:pt>
                <c:pt idx="452">
                  <c:v>38019</c:v>
                </c:pt>
                <c:pt idx="453">
                  <c:v>38020</c:v>
                </c:pt>
                <c:pt idx="454">
                  <c:v>38021</c:v>
                </c:pt>
                <c:pt idx="455">
                  <c:v>38022</c:v>
                </c:pt>
                <c:pt idx="456">
                  <c:v>38023</c:v>
                </c:pt>
                <c:pt idx="457">
                  <c:v>38026</c:v>
                </c:pt>
                <c:pt idx="458">
                  <c:v>38027</c:v>
                </c:pt>
                <c:pt idx="459">
                  <c:v>38028</c:v>
                </c:pt>
                <c:pt idx="460">
                  <c:v>38029</c:v>
                </c:pt>
                <c:pt idx="461">
                  <c:v>38030</c:v>
                </c:pt>
                <c:pt idx="462">
                  <c:v>38033</c:v>
                </c:pt>
                <c:pt idx="463">
                  <c:v>38034</c:v>
                </c:pt>
                <c:pt idx="464">
                  <c:v>38035</c:v>
                </c:pt>
                <c:pt idx="465">
                  <c:v>38036</c:v>
                </c:pt>
                <c:pt idx="466">
                  <c:v>38037</c:v>
                </c:pt>
                <c:pt idx="467">
                  <c:v>38040</c:v>
                </c:pt>
                <c:pt idx="468">
                  <c:v>38041</c:v>
                </c:pt>
                <c:pt idx="469">
                  <c:v>38042</c:v>
                </c:pt>
                <c:pt idx="470">
                  <c:v>38043</c:v>
                </c:pt>
                <c:pt idx="471">
                  <c:v>38044</c:v>
                </c:pt>
                <c:pt idx="472">
                  <c:v>38047</c:v>
                </c:pt>
                <c:pt idx="473">
                  <c:v>38048</c:v>
                </c:pt>
                <c:pt idx="474">
                  <c:v>38049</c:v>
                </c:pt>
                <c:pt idx="475">
                  <c:v>38050</c:v>
                </c:pt>
                <c:pt idx="476">
                  <c:v>38051</c:v>
                </c:pt>
                <c:pt idx="477">
                  <c:v>38054</c:v>
                </c:pt>
                <c:pt idx="478">
                  <c:v>38055</c:v>
                </c:pt>
                <c:pt idx="479">
                  <c:v>38056</c:v>
                </c:pt>
                <c:pt idx="480">
                  <c:v>38057</c:v>
                </c:pt>
                <c:pt idx="481">
                  <c:v>38058</c:v>
                </c:pt>
                <c:pt idx="482">
                  <c:v>38061</c:v>
                </c:pt>
                <c:pt idx="483">
                  <c:v>38062</c:v>
                </c:pt>
                <c:pt idx="484">
                  <c:v>38063</c:v>
                </c:pt>
                <c:pt idx="485">
                  <c:v>38064</c:v>
                </c:pt>
                <c:pt idx="486">
                  <c:v>38065</c:v>
                </c:pt>
                <c:pt idx="487">
                  <c:v>38068</c:v>
                </c:pt>
                <c:pt idx="488">
                  <c:v>38069</c:v>
                </c:pt>
                <c:pt idx="489">
                  <c:v>38070</c:v>
                </c:pt>
                <c:pt idx="490">
                  <c:v>38071</c:v>
                </c:pt>
                <c:pt idx="491">
                  <c:v>38072</c:v>
                </c:pt>
                <c:pt idx="492">
                  <c:v>38075</c:v>
                </c:pt>
                <c:pt idx="493">
                  <c:v>38076</c:v>
                </c:pt>
                <c:pt idx="494">
                  <c:v>38077</c:v>
                </c:pt>
                <c:pt idx="495">
                  <c:v>38078</c:v>
                </c:pt>
                <c:pt idx="496">
                  <c:v>38079</c:v>
                </c:pt>
                <c:pt idx="497">
                  <c:v>38082</c:v>
                </c:pt>
                <c:pt idx="498">
                  <c:v>38083</c:v>
                </c:pt>
                <c:pt idx="499">
                  <c:v>38084</c:v>
                </c:pt>
                <c:pt idx="500">
                  <c:v>38085</c:v>
                </c:pt>
                <c:pt idx="501">
                  <c:v>38086</c:v>
                </c:pt>
                <c:pt idx="502">
                  <c:v>38089</c:v>
                </c:pt>
                <c:pt idx="503">
                  <c:v>38090</c:v>
                </c:pt>
                <c:pt idx="504">
                  <c:v>38091</c:v>
                </c:pt>
                <c:pt idx="505">
                  <c:v>38092</c:v>
                </c:pt>
                <c:pt idx="506">
                  <c:v>38093</c:v>
                </c:pt>
                <c:pt idx="507">
                  <c:v>38096</c:v>
                </c:pt>
                <c:pt idx="508">
                  <c:v>38097</c:v>
                </c:pt>
                <c:pt idx="509">
                  <c:v>38098</c:v>
                </c:pt>
                <c:pt idx="510">
                  <c:v>38099</c:v>
                </c:pt>
                <c:pt idx="511">
                  <c:v>38100</c:v>
                </c:pt>
                <c:pt idx="512">
                  <c:v>38103</c:v>
                </c:pt>
                <c:pt idx="513">
                  <c:v>38104</c:v>
                </c:pt>
                <c:pt idx="514">
                  <c:v>38105</c:v>
                </c:pt>
                <c:pt idx="515">
                  <c:v>38106</c:v>
                </c:pt>
                <c:pt idx="516">
                  <c:v>38107</c:v>
                </c:pt>
                <c:pt idx="517">
                  <c:v>38110</c:v>
                </c:pt>
                <c:pt idx="518">
                  <c:v>38111</c:v>
                </c:pt>
                <c:pt idx="519">
                  <c:v>38112</c:v>
                </c:pt>
                <c:pt idx="520">
                  <c:v>38113</c:v>
                </c:pt>
                <c:pt idx="521">
                  <c:v>38114</c:v>
                </c:pt>
                <c:pt idx="522">
                  <c:v>38117</c:v>
                </c:pt>
                <c:pt idx="523">
                  <c:v>38118</c:v>
                </c:pt>
                <c:pt idx="524">
                  <c:v>38119</c:v>
                </c:pt>
                <c:pt idx="525">
                  <c:v>38120</c:v>
                </c:pt>
                <c:pt idx="526">
                  <c:v>38121</c:v>
                </c:pt>
                <c:pt idx="527">
                  <c:v>38124</c:v>
                </c:pt>
                <c:pt idx="528">
                  <c:v>38125</c:v>
                </c:pt>
                <c:pt idx="529">
                  <c:v>38126</c:v>
                </c:pt>
                <c:pt idx="530">
                  <c:v>38127</c:v>
                </c:pt>
                <c:pt idx="531">
                  <c:v>38128</c:v>
                </c:pt>
                <c:pt idx="532">
                  <c:v>38131</c:v>
                </c:pt>
                <c:pt idx="533">
                  <c:v>38132</c:v>
                </c:pt>
                <c:pt idx="534">
                  <c:v>38133</c:v>
                </c:pt>
                <c:pt idx="535">
                  <c:v>38134</c:v>
                </c:pt>
                <c:pt idx="536">
                  <c:v>38135</c:v>
                </c:pt>
                <c:pt idx="537">
                  <c:v>38138</c:v>
                </c:pt>
                <c:pt idx="538">
                  <c:v>38139</c:v>
                </c:pt>
                <c:pt idx="539">
                  <c:v>38140</c:v>
                </c:pt>
                <c:pt idx="540">
                  <c:v>38141</c:v>
                </c:pt>
                <c:pt idx="541">
                  <c:v>38142</c:v>
                </c:pt>
                <c:pt idx="542">
                  <c:v>38145</c:v>
                </c:pt>
                <c:pt idx="543">
                  <c:v>38146</c:v>
                </c:pt>
                <c:pt idx="544">
                  <c:v>38147</c:v>
                </c:pt>
                <c:pt idx="545">
                  <c:v>38148</c:v>
                </c:pt>
                <c:pt idx="546">
                  <c:v>38149</c:v>
                </c:pt>
                <c:pt idx="547">
                  <c:v>38152</c:v>
                </c:pt>
                <c:pt idx="548">
                  <c:v>38153</c:v>
                </c:pt>
                <c:pt idx="549">
                  <c:v>38154</c:v>
                </c:pt>
                <c:pt idx="550">
                  <c:v>38155</c:v>
                </c:pt>
                <c:pt idx="551">
                  <c:v>38156</c:v>
                </c:pt>
                <c:pt idx="552">
                  <c:v>38159</c:v>
                </c:pt>
                <c:pt idx="553">
                  <c:v>38160</c:v>
                </c:pt>
                <c:pt idx="554">
                  <c:v>38161</c:v>
                </c:pt>
                <c:pt idx="555">
                  <c:v>38162</c:v>
                </c:pt>
                <c:pt idx="556">
                  <c:v>38163</c:v>
                </c:pt>
                <c:pt idx="557">
                  <c:v>38166</c:v>
                </c:pt>
                <c:pt idx="558">
                  <c:v>38167</c:v>
                </c:pt>
                <c:pt idx="559">
                  <c:v>38168</c:v>
                </c:pt>
                <c:pt idx="560">
                  <c:v>38169</c:v>
                </c:pt>
                <c:pt idx="561">
                  <c:v>38170</c:v>
                </c:pt>
                <c:pt idx="562">
                  <c:v>38173</c:v>
                </c:pt>
                <c:pt idx="563">
                  <c:v>38174</c:v>
                </c:pt>
                <c:pt idx="564">
                  <c:v>38175</c:v>
                </c:pt>
                <c:pt idx="565">
                  <c:v>38176</c:v>
                </c:pt>
                <c:pt idx="566">
                  <c:v>38177</c:v>
                </c:pt>
                <c:pt idx="567">
                  <c:v>38180</c:v>
                </c:pt>
                <c:pt idx="568">
                  <c:v>38181</c:v>
                </c:pt>
                <c:pt idx="569">
                  <c:v>38182</c:v>
                </c:pt>
                <c:pt idx="570">
                  <c:v>38183</c:v>
                </c:pt>
                <c:pt idx="571">
                  <c:v>38184</c:v>
                </c:pt>
                <c:pt idx="572">
                  <c:v>38187</c:v>
                </c:pt>
                <c:pt idx="573">
                  <c:v>38188</c:v>
                </c:pt>
                <c:pt idx="574">
                  <c:v>38189</c:v>
                </c:pt>
                <c:pt idx="575">
                  <c:v>38190</c:v>
                </c:pt>
                <c:pt idx="576">
                  <c:v>38191</c:v>
                </c:pt>
                <c:pt idx="577">
                  <c:v>38194</c:v>
                </c:pt>
                <c:pt idx="578">
                  <c:v>38195</c:v>
                </c:pt>
                <c:pt idx="579">
                  <c:v>38196</c:v>
                </c:pt>
                <c:pt idx="580">
                  <c:v>38197</c:v>
                </c:pt>
                <c:pt idx="581">
                  <c:v>38198</c:v>
                </c:pt>
                <c:pt idx="582">
                  <c:v>38201</c:v>
                </c:pt>
                <c:pt idx="583">
                  <c:v>38202</c:v>
                </c:pt>
                <c:pt idx="584">
                  <c:v>38203</c:v>
                </c:pt>
                <c:pt idx="585">
                  <c:v>38204</c:v>
                </c:pt>
                <c:pt idx="586">
                  <c:v>38205</c:v>
                </c:pt>
                <c:pt idx="587">
                  <c:v>38208</c:v>
                </c:pt>
                <c:pt idx="588">
                  <c:v>38209</c:v>
                </c:pt>
                <c:pt idx="589">
                  <c:v>38210</c:v>
                </c:pt>
                <c:pt idx="590">
                  <c:v>38211</c:v>
                </c:pt>
                <c:pt idx="591">
                  <c:v>38212</c:v>
                </c:pt>
                <c:pt idx="592">
                  <c:v>38215</c:v>
                </c:pt>
                <c:pt idx="593">
                  <c:v>38216</c:v>
                </c:pt>
                <c:pt idx="594">
                  <c:v>38217</c:v>
                </c:pt>
                <c:pt idx="595">
                  <c:v>38218</c:v>
                </c:pt>
                <c:pt idx="596">
                  <c:v>38219</c:v>
                </c:pt>
                <c:pt idx="597">
                  <c:v>38222</c:v>
                </c:pt>
                <c:pt idx="598">
                  <c:v>38223</c:v>
                </c:pt>
                <c:pt idx="599">
                  <c:v>38224</c:v>
                </c:pt>
                <c:pt idx="600">
                  <c:v>38225</c:v>
                </c:pt>
                <c:pt idx="601">
                  <c:v>38226</c:v>
                </c:pt>
                <c:pt idx="602">
                  <c:v>38229</c:v>
                </c:pt>
                <c:pt idx="603">
                  <c:v>38230</c:v>
                </c:pt>
                <c:pt idx="604">
                  <c:v>38231</c:v>
                </c:pt>
                <c:pt idx="605">
                  <c:v>38232</c:v>
                </c:pt>
                <c:pt idx="606">
                  <c:v>38233</c:v>
                </c:pt>
                <c:pt idx="607">
                  <c:v>38236</c:v>
                </c:pt>
                <c:pt idx="608">
                  <c:v>38237</c:v>
                </c:pt>
                <c:pt idx="609">
                  <c:v>38238</c:v>
                </c:pt>
                <c:pt idx="610">
                  <c:v>38239</c:v>
                </c:pt>
                <c:pt idx="611">
                  <c:v>38240</c:v>
                </c:pt>
                <c:pt idx="612">
                  <c:v>38243</c:v>
                </c:pt>
                <c:pt idx="613">
                  <c:v>38244</c:v>
                </c:pt>
                <c:pt idx="614">
                  <c:v>38245</c:v>
                </c:pt>
                <c:pt idx="615">
                  <c:v>38246</c:v>
                </c:pt>
                <c:pt idx="616">
                  <c:v>38247</c:v>
                </c:pt>
                <c:pt idx="617">
                  <c:v>38250</c:v>
                </c:pt>
                <c:pt idx="618">
                  <c:v>38251</c:v>
                </c:pt>
                <c:pt idx="619">
                  <c:v>38252</c:v>
                </c:pt>
                <c:pt idx="620">
                  <c:v>38253</c:v>
                </c:pt>
                <c:pt idx="621">
                  <c:v>38254</c:v>
                </c:pt>
                <c:pt idx="622">
                  <c:v>38257</c:v>
                </c:pt>
                <c:pt idx="623">
                  <c:v>38258</c:v>
                </c:pt>
                <c:pt idx="624">
                  <c:v>38259</c:v>
                </c:pt>
                <c:pt idx="625">
                  <c:v>38260</c:v>
                </c:pt>
                <c:pt idx="626">
                  <c:v>38261</c:v>
                </c:pt>
                <c:pt idx="627">
                  <c:v>38264</c:v>
                </c:pt>
                <c:pt idx="628">
                  <c:v>38265</c:v>
                </c:pt>
                <c:pt idx="629">
                  <c:v>38266</c:v>
                </c:pt>
                <c:pt idx="630">
                  <c:v>38267</c:v>
                </c:pt>
                <c:pt idx="631">
                  <c:v>38268</c:v>
                </c:pt>
                <c:pt idx="632">
                  <c:v>38271</c:v>
                </c:pt>
                <c:pt idx="633">
                  <c:v>38272</c:v>
                </c:pt>
                <c:pt idx="634">
                  <c:v>38273</c:v>
                </c:pt>
                <c:pt idx="635">
                  <c:v>38274</c:v>
                </c:pt>
                <c:pt idx="636">
                  <c:v>38275</c:v>
                </c:pt>
                <c:pt idx="637">
                  <c:v>38278</c:v>
                </c:pt>
                <c:pt idx="638">
                  <c:v>38279</c:v>
                </c:pt>
                <c:pt idx="639">
                  <c:v>38280</c:v>
                </c:pt>
                <c:pt idx="640">
                  <c:v>38281</c:v>
                </c:pt>
                <c:pt idx="641">
                  <c:v>38282</c:v>
                </c:pt>
                <c:pt idx="642">
                  <c:v>38285</c:v>
                </c:pt>
                <c:pt idx="643">
                  <c:v>38286</c:v>
                </c:pt>
                <c:pt idx="644">
                  <c:v>38287</c:v>
                </c:pt>
                <c:pt idx="645">
                  <c:v>38288</c:v>
                </c:pt>
                <c:pt idx="646">
                  <c:v>38289</c:v>
                </c:pt>
                <c:pt idx="647">
                  <c:v>38292</c:v>
                </c:pt>
                <c:pt idx="648">
                  <c:v>38293</c:v>
                </c:pt>
                <c:pt idx="649">
                  <c:v>38294</c:v>
                </c:pt>
                <c:pt idx="650">
                  <c:v>38295</c:v>
                </c:pt>
                <c:pt idx="651">
                  <c:v>38296</c:v>
                </c:pt>
                <c:pt idx="652">
                  <c:v>38299</c:v>
                </c:pt>
                <c:pt idx="653">
                  <c:v>38300</c:v>
                </c:pt>
                <c:pt idx="654">
                  <c:v>38301</c:v>
                </c:pt>
                <c:pt idx="655">
                  <c:v>38302</c:v>
                </c:pt>
                <c:pt idx="656">
                  <c:v>38303</c:v>
                </c:pt>
                <c:pt idx="657">
                  <c:v>38306</c:v>
                </c:pt>
                <c:pt idx="658">
                  <c:v>38307</c:v>
                </c:pt>
                <c:pt idx="659">
                  <c:v>38308</c:v>
                </c:pt>
                <c:pt idx="660">
                  <c:v>38309</c:v>
                </c:pt>
                <c:pt idx="661">
                  <c:v>38310</c:v>
                </c:pt>
                <c:pt idx="662">
                  <c:v>38313</c:v>
                </c:pt>
                <c:pt idx="663">
                  <c:v>38314</c:v>
                </c:pt>
                <c:pt idx="664">
                  <c:v>38315</c:v>
                </c:pt>
                <c:pt idx="665">
                  <c:v>38316</c:v>
                </c:pt>
                <c:pt idx="666">
                  <c:v>38317</c:v>
                </c:pt>
                <c:pt idx="667">
                  <c:v>38320</c:v>
                </c:pt>
                <c:pt idx="668">
                  <c:v>38321</c:v>
                </c:pt>
                <c:pt idx="669">
                  <c:v>38322</c:v>
                </c:pt>
                <c:pt idx="670">
                  <c:v>38323</c:v>
                </c:pt>
                <c:pt idx="671">
                  <c:v>38324</c:v>
                </c:pt>
                <c:pt idx="672">
                  <c:v>38327</c:v>
                </c:pt>
                <c:pt idx="673">
                  <c:v>38328</c:v>
                </c:pt>
                <c:pt idx="674">
                  <c:v>38329</c:v>
                </c:pt>
                <c:pt idx="675">
                  <c:v>38330</c:v>
                </c:pt>
                <c:pt idx="676">
                  <c:v>38331</c:v>
                </c:pt>
                <c:pt idx="677">
                  <c:v>38334</c:v>
                </c:pt>
                <c:pt idx="678">
                  <c:v>38335</c:v>
                </c:pt>
                <c:pt idx="679">
                  <c:v>38336</c:v>
                </c:pt>
                <c:pt idx="680">
                  <c:v>38337</c:v>
                </c:pt>
                <c:pt idx="681">
                  <c:v>38338</c:v>
                </c:pt>
                <c:pt idx="682">
                  <c:v>38341</c:v>
                </c:pt>
                <c:pt idx="683">
                  <c:v>38342</c:v>
                </c:pt>
                <c:pt idx="684">
                  <c:v>38343</c:v>
                </c:pt>
                <c:pt idx="685">
                  <c:v>38344</c:v>
                </c:pt>
                <c:pt idx="686">
                  <c:v>38345</c:v>
                </c:pt>
                <c:pt idx="687">
                  <c:v>38348</c:v>
                </c:pt>
                <c:pt idx="688">
                  <c:v>38349</c:v>
                </c:pt>
                <c:pt idx="689">
                  <c:v>38350</c:v>
                </c:pt>
                <c:pt idx="690">
                  <c:v>38351</c:v>
                </c:pt>
                <c:pt idx="691">
                  <c:v>38352</c:v>
                </c:pt>
                <c:pt idx="692">
                  <c:v>38355</c:v>
                </c:pt>
                <c:pt idx="693">
                  <c:v>38356</c:v>
                </c:pt>
                <c:pt idx="694">
                  <c:v>38357</c:v>
                </c:pt>
                <c:pt idx="695">
                  <c:v>38358</c:v>
                </c:pt>
                <c:pt idx="696">
                  <c:v>38359</c:v>
                </c:pt>
                <c:pt idx="697">
                  <c:v>38362</c:v>
                </c:pt>
                <c:pt idx="698">
                  <c:v>38363</c:v>
                </c:pt>
                <c:pt idx="699">
                  <c:v>38364</c:v>
                </c:pt>
                <c:pt idx="700">
                  <c:v>38365</c:v>
                </c:pt>
                <c:pt idx="701">
                  <c:v>38366</c:v>
                </c:pt>
                <c:pt idx="702">
                  <c:v>38369</c:v>
                </c:pt>
                <c:pt idx="703">
                  <c:v>38370</c:v>
                </c:pt>
                <c:pt idx="704">
                  <c:v>38371</c:v>
                </c:pt>
                <c:pt idx="705">
                  <c:v>38372</c:v>
                </c:pt>
                <c:pt idx="706">
                  <c:v>38373</c:v>
                </c:pt>
                <c:pt idx="707">
                  <c:v>38376</c:v>
                </c:pt>
                <c:pt idx="708">
                  <c:v>38377</c:v>
                </c:pt>
                <c:pt idx="709">
                  <c:v>38378</c:v>
                </c:pt>
                <c:pt idx="710">
                  <c:v>38379</c:v>
                </c:pt>
                <c:pt idx="711">
                  <c:v>38380</c:v>
                </c:pt>
                <c:pt idx="712">
                  <c:v>38383</c:v>
                </c:pt>
                <c:pt idx="713">
                  <c:v>38384</c:v>
                </c:pt>
                <c:pt idx="714">
                  <c:v>38385</c:v>
                </c:pt>
                <c:pt idx="715">
                  <c:v>38386</c:v>
                </c:pt>
                <c:pt idx="716">
                  <c:v>38387</c:v>
                </c:pt>
                <c:pt idx="717">
                  <c:v>38390</c:v>
                </c:pt>
                <c:pt idx="718">
                  <c:v>38391</c:v>
                </c:pt>
                <c:pt idx="719">
                  <c:v>38392</c:v>
                </c:pt>
                <c:pt idx="720">
                  <c:v>38393</c:v>
                </c:pt>
                <c:pt idx="721">
                  <c:v>38394</c:v>
                </c:pt>
                <c:pt idx="722">
                  <c:v>38397</c:v>
                </c:pt>
                <c:pt idx="723">
                  <c:v>38398</c:v>
                </c:pt>
                <c:pt idx="724">
                  <c:v>38399</c:v>
                </c:pt>
                <c:pt idx="725">
                  <c:v>38400</c:v>
                </c:pt>
                <c:pt idx="726">
                  <c:v>38401</c:v>
                </c:pt>
                <c:pt idx="727">
                  <c:v>38404</c:v>
                </c:pt>
                <c:pt idx="728">
                  <c:v>38405</c:v>
                </c:pt>
                <c:pt idx="729">
                  <c:v>38406</c:v>
                </c:pt>
                <c:pt idx="730">
                  <c:v>38407</c:v>
                </c:pt>
                <c:pt idx="731">
                  <c:v>38408</c:v>
                </c:pt>
                <c:pt idx="732">
                  <c:v>38411</c:v>
                </c:pt>
                <c:pt idx="733">
                  <c:v>38412</c:v>
                </c:pt>
                <c:pt idx="734">
                  <c:v>38413</c:v>
                </c:pt>
                <c:pt idx="735">
                  <c:v>38414</c:v>
                </c:pt>
                <c:pt idx="736">
                  <c:v>38415</c:v>
                </c:pt>
                <c:pt idx="737">
                  <c:v>38418</c:v>
                </c:pt>
                <c:pt idx="738">
                  <c:v>38419</c:v>
                </c:pt>
                <c:pt idx="739">
                  <c:v>38420</c:v>
                </c:pt>
                <c:pt idx="740">
                  <c:v>38421</c:v>
                </c:pt>
                <c:pt idx="741">
                  <c:v>38422</c:v>
                </c:pt>
                <c:pt idx="742">
                  <c:v>38425</c:v>
                </c:pt>
                <c:pt idx="743">
                  <c:v>38426</c:v>
                </c:pt>
                <c:pt idx="744">
                  <c:v>38427</c:v>
                </c:pt>
                <c:pt idx="745">
                  <c:v>38428</c:v>
                </c:pt>
                <c:pt idx="746">
                  <c:v>38429</c:v>
                </c:pt>
                <c:pt idx="747">
                  <c:v>38432</c:v>
                </c:pt>
                <c:pt idx="748">
                  <c:v>38433</c:v>
                </c:pt>
                <c:pt idx="749">
                  <c:v>38434</c:v>
                </c:pt>
                <c:pt idx="750">
                  <c:v>38435</c:v>
                </c:pt>
                <c:pt idx="751">
                  <c:v>38436</c:v>
                </c:pt>
                <c:pt idx="752">
                  <c:v>38439</c:v>
                </c:pt>
                <c:pt idx="753">
                  <c:v>38440</c:v>
                </c:pt>
                <c:pt idx="754">
                  <c:v>38441</c:v>
                </c:pt>
                <c:pt idx="755">
                  <c:v>38442</c:v>
                </c:pt>
                <c:pt idx="756">
                  <c:v>38443</c:v>
                </c:pt>
                <c:pt idx="757">
                  <c:v>38446</c:v>
                </c:pt>
                <c:pt idx="758">
                  <c:v>38447</c:v>
                </c:pt>
                <c:pt idx="759">
                  <c:v>38448</c:v>
                </c:pt>
                <c:pt idx="760">
                  <c:v>38449</c:v>
                </c:pt>
                <c:pt idx="761">
                  <c:v>38450</c:v>
                </c:pt>
                <c:pt idx="762">
                  <c:v>38453</c:v>
                </c:pt>
                <c:pt idx="763">
                  <c:v>38454</c:v>
                </c:pt>
                <c:pt idx="764">
                  <c:v>38455</c:v>
                </c:pt>
                <c:pt idx="765">
                  <c:v>38456</c:v>
                </c:pt>
                <c:pt idx="766">
                  <c:v>38457</c:v>
                </c:pt>
                <c:pt idx="767">
                  <c:v>38460</c:v>
                </c:pt>
                <c:pt idx="768">
                  <c:v>38461</c:v>
                </c:pt>
                <c:pt idx="769">
                  <c:v>38462</c:v>
                </c:pt>
                <c:pt idx="770">
                  <c:v>38463</c:v>
                </c:pt>
                <c:pt idx="771">
                  <c:v>38464</c:v>
                </c:pt>
                <c:pt idx="772">
                  <c:v>38467</c:v>
                </c:pt>
                <c:pt idx="773">
                  <c:v>38468</c:v>
                </c:pt>
                <c:pt idx="774">
                  <c:v>38469</c:v>
                </c:pt>
                <c:pt idx="775">
                  <c:v>38470</c:v>
                </c:pt>
                <c:pt idx="776">
                  <c:v>38471</c:v>
                </c:pt>
                <c:pt idx="777">
                  <c:v>38474</c:v>
                </c:pt>
                <c:pt idx="778">
                  <c:v>38475</c:v>
                </c:pt>
                <c:pt idx="779">
                  <c:v>38476</c:v>
                </c:pt>
                <c:pt idx="780">
                  <c:v>38477</c:v>
                </c:pt>
                <c:pt idx="781">
                  <c:v>38478</c:v>
                </c:pt>
                <c:pt idx="782">
                  <c:v>38481</c:v>
                </c:pt>
                <c:pt idx="783">
                  <c:v>38482</c:v>
                </c:pt>
                <c:pt idx="784">
                  <c:v>38483</c:v>
                </c:pt>
                <c:pt idx="785">
                  <c:v>38484</c:v>
                </c:pt>
                <c:pt idx="786">
                  <c:v>38485</c:v>
                </c:pt>
                <c:pt idx="787">
                  <c:v>38488</c:v>
                </c:pt>
                <c:pt idx="788">
                  <c:v>38489</c:v>
                </c:pt>
                <c:pt idx="789">
                  <c:v>38490</c:v>
                </c:pt>
                <c:pt idx="790">
                  <c:v>38491</c:v>
                </c:pt>
                <c:pt idx="791">
                  <c:v>38492</c:v>
                </c:pt>
                <c:pt idx="792">
                  <c:v>38495</c:v>
                </c:pt>
                <c:pt idx="793">
                  <c:v>38496</c:v>
                </c:pt>
                <c:pt idx="794">
                  <c:v>38497</c:v>
                </c:pt>
                <c:pt idx="795">
                  <c:v>38498</c:v>
                </c:pt>
                <c:pt idx="796">
                  <c:v>38499</c:v>
                </c:pt>
                <c:pt idx="797">
                  <c:v>38502</c:v>
                </c:pt>
                <c:pt idx="798">
                  <c:v>38503</c:v>
                </c:pt>
                <c:pt idx="799">
                  <c:v>38504</c:v>
                </c:pt>
                <c:pt idx="800">
                  <c:v>38505</c:v>
                </c:pt>
                <c:pt idx="801">
                  <c:v>38506</c:v>
                </c:pt>
                <c:pt idx="802">
                  <c:v>38509</c:v>
                </c:pt>
                <c:pt idx="803">
                  <c:v>38510</c:v>
                </c:pt>
                <c:pt idx="804">
                  <c:v>38511</c:v>
                </c:pt>
                <c:pt idx="805">
                  <c:v>38512</c:v>
                </c:pt>
                <c:pt idx="806">
                  <c:v>38513</c:v>
                </c:pt>
                <c:pt idx="807">
                  <c:v>38516</c:v>
                </c:pt>
                <c:pt idx="808">
                  <c:v>38517</c:v>
                </c:pt>
                <c:pt idx="809">
                  <c:v>38518</c:v>
                </c:pt>
                <c:pt idx="810">
                  <c:v>38519</c:v>
                </c:pt>
                <c:pt idx="811">
                  <c:v>38520</c:v>
                </c:pt>
                <c:pt idx="812">
                  <c:v>38523</c:v>
                </c:pt>
                <c:pt idx="813">
                  <c:v>38524</c:v>
                </c:pt>
                <c:pt idx="814">
                  <c:v>38525</c:v>
                </c:pt>
                <c:pt idx="815">
                  <c:v>38526</c:v>
                </c:pt>
                <c:pt idx="816">
                  <c:v>38527</c:v>
                </c:pt>
                <c:pt idx="817">
                  <c:v>38530</c:v>
                </c:pt>
                <c:pt idx="818">
                  <c:v>38531</c:v>
                </c:pt>
                <c:pt idx="819">
                  <c:v>38532</c:v>
                </c:pt>
                <c:pt idx="820">
                  <c:v>38533</c:v>
                </c:pt>
                <c:pt idx="821">
                  <c:v>38534</c:v>
                </c:pt>
                <c:pt idx="822">
                  <c:v>38537</c:v>
                </c:pt>
                <c:pt idx="823">
                  <c:v>38538</c:v>
                </c:pt>
                <c:pt idx="824">
                  <c:v>38539</c:v>
                </c:pt>
                <c:pt idx="825">
                  <c:v>38540</c:v>
                </c:pt>
                <c:pt idx="826">
                  <c:v>38541</c:v>
                </c:pt>
                <c:pt idx="827">
                  <c:v>38544</c:v>
                </c:pt>
                <c:pt idx="828">
                  <c:v>38545</c:v>
                </c:pt>
                <c:pt idx="829">
                  <c:v>38546</c:v>
                </c:pt>
                <c:pt idx="830">
                  <c:v>38547</c:v>
                </c:pt>
                <c:pt idx="831">
                  <c:v>38548</c:v>
                </c:pt>
                <c:pt idx="832">
                  <c:v>38551</c:v>
                </c:pt>
                <c:pt idx="833">
                  <c:v>38552</c:v>
                </c:pt>
                <c:pt idx="834">
                  <c:v>38553</c:v>
                </c:pt>
                <c:pt idx="835">
                  <c:v>38554</c:v>
                </c:pt>
                <c:pt idx="836">
                  <c:v>38555</c:v>
                </c:pt>
                <c:pt idx="837">
                  <c:v>38558</c:v>
                </c:pt>
                <c:pt idx="838">
                  <c:v>38559</c:v>
                </c:pt>
                <c:pt idx="839">
                  <c:v>38560</c:v>
                </c:pt>
                <c:pt idx="840">
                  <c:v>38561</c:v>
                </c:pt>
                <c:pt idx="841">
                  <c:v>38562</c:v>
                </c:pt>
                <c:pt idx="842">
                  <c:v>38565</c:v>
                </c:pt>
                <c:pt idx="843">
                  <c:v>38566</c:v>
                </c:pt>
                <c:pt idx="844">
                  <c:v>38567</c:v>
                </c:pt>
                <c:pt idx="845">
                  <c:v>38568</c:v>
                </c:pt>
                <c:pt idx="846">
                  <c:v>38569</c:v>
                </c:pt>
                <c:pt idx="847">
                  <c:v>38572</c:v>
                </c:pt>
                <c:pt idx="848">
                  <c:v>38573</c:v>
                </c:pt>
                <c:pt idx="849">
                  <c:v>38574</c:v>
                </c:pt>
                <c:pt idx="850">
                  <c:v>38575</c:v>
                </c:pt>
                <c:pt idx="851">
                  <c:v>38576</c:v>
                </c:pt>
                <c:pt idx="852">
                  <c:v>38579</c:v>
                </c:pt>
                <c:pt idx="853">
                  <c:v>38580</c:v>
                </c:pt>
                <c:pt idx="854">
                  <c:v>38581</c:v>
                </c:pt>
                <c:pt idx="855">
                  <c:v>38582</c:v>
                </c:pt>
                <c:pt idx="856">
                  <c:v>38583</c:v>
                </c:pt>
                <c:pt idx="857">
                  <c:v>38586</c:v>
                </c:pt>
                <c:pt idx="858">
                  <c:v>38587</c:v>
                </c:pt>
                <c:pt idx="859">
                  <c:v>38588</c:v>
                </c:pt>
                <c:pt idx="860">
                  <c:v>38589</c:v>
                </c:pt>
                <c:pt idx="861">
                  <c:v>38590</c:v>
                </c:pt>
                <c:pt idx="862">
                  <c:v>38593</c:v>
                </c:pt>
                <c:pt idx="863">
                  <c:v>38594</c:v>
                </c:pt>
                <c:pt idx="864">
                  <c:v>38595</c:v>
                </c:pt>
                <c:pt idx="865">
                  <c:v>38596</c:v>
                </c:pt>
                <c:pt idx="866">
                  <c:v>38597</c:v>
                </c:pt>
                <c:pt idx="867">
                  <c:v>38600</c:v>
                </c:pt>
                <c:pt idx="868">
                  <c:v>38601</c:v>
                </c:pt>
                <c:pt idx="869">
                  <c:v>38602</c:v>
                </c:pt>
                <c:pt idx="870">
                  <c:v>38603</c:v>
                </c:pt>
                <c:pt idx="871">
                  <c:v>38604</c:v>
                </c:pt>
                <c:pt idx="872">
                  <c:v>38607</c:v>
                </c:pt>
                <c:pt idx="873">
                  <c:v>38608</c:v>
                </c:pt>
                <c:pt idx="874">
                  <c:v>38609</c:v>
                </c:pt>
                <c:pt idx="875">
                  <c:v>38610</c:v>
                </c:pt>
                <c:pt idx="876">
                  <c:v>38611</c:v>
                </c:pt>
                <c:pt idx="877">
                  <c:v>38614</c:v>
                </c:pt>
                <c:pt idx="878">
                  <c:v>38615</c:v>
                </c:pt>
                <c:pt idx="879">
                  <c:v>38616</c:v>
                </c:pt>
                <c:pt idx="880">
                  <c:v>38617</c:v>
                </c:pt>
                <c:pt idx="881">
                  <c:v>38618</c:v>
                </c:pt>
                <c:pt idx="882">
                  <c:v>38621</c:v>
                </c:pt>
                <c:pt idx="883">
                  <c:v>38622</c:v>
                </c:pt>
                <c:pt idx="884">
                  <c:v>38623</c:v>
                </c:pt>
                <c:pt idx="885">
                  <c:v>38624</c:v>
                </c:pt>
                <c:pt idx="886">
                  <c:v>38625</c:v>
                </c:pt>
                <c:pt idx="887">
                  <c:v>38628</c:v>
                </c:pt>
                <c:pt idx="888">
                  <c:v>38629</c:v>
                </c:pt>
                <c:pt idx="889">
                  <c:v>38630</c:v>
                </c:pt>
                <c:pt idx="890">
                  <c:v>38631</c:v>
                </c:pt>
                <c:pt idx="891">
                  <c:v>38632</c:v>
                </c:pt>
                <c:pt idx="892">
                  <c:v>38635</c:v>
                </c:pt>
                <c:pt idx="893">
                  <c:v>38636</c:v>
                </c:pt>
                <c:pt idx="894">
                  <c:v>38637</c:v>
                </c:pt>
                <c:pt idx="895">
                  <c:v>38638</c:v>
                </c:pt>
                <c:pt idx="896">
                  <c:v>38639</c:v>
                </c:pt>
                <c:pt idx="897">
                  <c:v>38642</c:v>
                </c:pt>
                <c:pt idx="898">
                  <c:v>38643</c:v>
                </c:pt>
                <c:pt idx="899">
                  <c:v>38644</c:v>
                </c:pt>
                <c:pt idx="900">
                  <c:v>38645</c:v>
                </c:pt>
                <c:pt idx="901">
                  <c:v>38646</c:v>
                </c:pt>
                <c:pt idx="902">
                  <c:v>38649</c:v>
                </c:pt>
                <c:pt idx="903">
                  <c:v>38650</c:v>
                </c:pt>
                <c:pt idx="904">
                  <c:v>38651</c:v>
                </c:pt>
                <c:pt idx="905">
                  <c:v>38652</c:v>
                </c:pt>
                <c:pt idx="906">
                  <c:v>38653</c:v>
                </c:pt>
                <c:pt idx="907">
                  <c:v>38656</c:v>
                </c:pt>
                <c:pt idx="908">
                  <c:v>38657</c:v>
                </c:pt>
                <c:pt idx="909">
                  <c:v>38658</c:v>
                </c:pt>
                <c:pt idx="910">
                  <c:v>38659</c:v>
                </c:pt>
                <c:pt idx="911">
                  <c:v>38660</c:v>
                </c:pt>
                <c:pt idx="912">
                  <c:v>38663</c:v>
                </c:pt>
                <c:pt idx="913">
                  <c:v>38664</c:v>
                </c:pt>
                <c:pt idx="914">
                  <c:v>38665</c:v>
                </c:pt>
                <c:pt idx="915">
                  <c:v>38666</c:v>
                </c:pt>
                <c:pt idx="916">
                  <c:v>38667</c:v>
                </c:pt>
                <c:pt idx="917">
                  <c:v>38670</c:v>
                </c:pt>
                <c:pt idx="918">
                  <c:v>38671</c:v>
                </c:pt>
                <c:pt idx="919">
                  <c:v>38672</c:v>
                </c:pt>
                <c:pt idx="920">
                  <c:v>38673</c:v>
                </c:pt>
                <c:pt idx="921">
                  <c:v>38674</c:v>
                </c:pt>
                <c:pt idx="922">
                  <c:v>38677</c:v>
                </c:pt>
                <c:pt idx="923">
                  <c:v>38678</c:v>
                </c:pt>
                <c:pt idx="924">
                  <c:v>38679</c:v>
                </c:pt>
                <c:pt idx="925">
                  <c:v>38680</c:v>
                </c:pt>
                <c:pt idx="926">
                  <c:v>38681</c:v>
                </c:pt>
                <c:pt idx="927">
                  <c:v>38684</c:v>
                </c:pt>
                <c:pt idx="928">
                  <c:v>38685</c:v>
                </c:pt>
                <c:pt idx="929">
                  <c:v>38686</c:v>
                </c:pt>
                <c:pt idx="930">
                  <c:v>38687</c:v>
                </c:pt>
                <c:pt idx="931">
                  <c:v>38688</c:v>
                </c:pt>
                <c:pt idx="932">
                  <c:v>38691</c:v>
                </c:pt>
                <c:pt idx="933">
                  <c:v>38692</c:v>
                </c:pt>
                <c:pt idx="934">
                  <c:v>38693</c:v>
                </c:pt>
                <c:pt idx="935">
                  <c:v>38694</c:v>
                </c:pt>
                <c:pt idx="936">
                  <c:v>38695</c:v>
                </c:pt>
                <c:pt idx="937">
                  <c:v>38698</c:v>
                </c:pt>
                <c:pt idx="938">
                  <c:v>38699</c:v>
                </c:pt>
                <c:pt idx="939">
                  <c:v>38700</c:v>
                </c:pt>
                <c:pt idx="940">
                  <c:v>38701</c:v>
                </c:pt>
                <c:pt idx="941">
                  <c:v>38702</c:v>
                </c:pt>
                <c:pt idx="942">
                  <c:v>38705</c:v>
                </c:pt>
                <c:pt idx="943">
                  <c:v>38706</c:v>
                </c:pt>
                <c:pt idx="944">
                  <c:v>38707</c:v>
                </c:pt>
                <c:pt idx="945">
                  <c:v>38708</c:v>
                </c:pt>
                <c:pt idx="946">
                  <c:v>38709</c:v>
                </c:pt>
                <c:pt idx="947">
                  <c:v>38712</c:v>
                </c:pt>
                <c:pt idx="948">
                  <c:v>38713</c:v>
                </c:pt>
                <c:pt idx="949">
                  <c:v>38714</c:v>
                </c:pt>
                <c:pt idx="950">
                  <c:v>38715</c:v>
                </c:pt>
                <c:pt idx="951">
                  <c:v>38716</c:v>
                </c:pt>
                <c:pt idx="952">
                  <c:v>38719</c:v>
                </c:pt>
                <c:pt idx="953">
                  <c:v>38720</c:v>
                </c:pt>
                <c:pt idx="954">
                  <c:v>38721</c:v>
                </c:pt>
                <c:pt idx="955">
                  <c:v>38722</c:v>
                </c:pt>
                <c:pt idx="956">
                  <c:v>38723</c:v>
                </c:pt>
                <c:pt idx="957">
                  <c:v>38726</c:v>
                </c:pt>
                <c:pt idx="958">
                  <c:v>38727</c:v>
                </c:pt>
                <c:pt idx="959">
                  <c:v>38728</c:v>
                </c:pt>
                <c:pt idx="960">
                  <c:v>38729</c:v>
                </c:pt>
                <c:pt idx="961">
                  <c:v>38730</c:v>
                </c:pt>
                <c:pt idx="962">
                  <c:v>38733</c:v>
                </c:pt>
                <c:pt idx="963">
                  <c:v>38734</c:v>
                </c:pt>
                <c:pt idx="964">
                  <c:v>38735</c:v>
                </c:pt>
                <c:pt idx="965">
                  <c:v>38736</c:v>
                </c:pt>
                <c:pt idx="966">
                  <c:v>38737</c:v>
                </c:pt>
                <c:pt idx="967">
                  <c:v>38740</c:v>
                </c:pt>
                <c:pt idx="968">
                  <c:v>38741</c:v>
                </c:pt>
                <c:pt idx="969">
                  <c:v>38742</c:v>
                </c:pt>
                <c:pt idx="970">
                  <c:v>38743</c:v>
                </c:pt>
                <c:pt idx="971">
                  <c:v>38744</c:v>
                </c:pt>
                <c:pt idx="972">
                  <c:v>38747</c:v>
                </c:pt>
                <c:pt idx="973">
                  <c:v>38748</c:v>
                </c:pt>
                <c:pt idx="974">
                  <c:v>38749</c:v>
                </c:pt>
                <c:pt idx="975">
                  <c:v>38750</c:v>
                </c:pt>
                <c:pt idx="976">
                  <c:v>38751</c:v>
                </c:pt>
                <c:pt idx="977">
                  <c:v>38754</c:v>
                </c:pt>
                <c:pt idx="978">
                  <c:v>38755</c:v>
                </c:pt>
                <c:pt idx="979">
                  <c:v>38756</c:v>
                </c:pt>
                <c:pt idx="980">
                  <c:v>38757</c:v>
                </c:pt>
                <c:pt idx="981">
                  <c:v>38758</c:v>
                </c:pt>
                <c:pt idx="982">
                  <c:v>38761</c:v>
                </c:pt>
                <c:pt idx="983">
                  <c:v>38762</c:v>
                </c:pt>
                <c:pt idx="984">
                  <c:v>38763</c:v>
                </c:pt>
                <c:pt idx="985">
                  <c:v>38764</c:v>
                </c:pt>
                <c:pt idx="986">
                  <c:v>38765</c:v>
                </c:pt>
                <c:pt idx="987">
                  <c:v>38768</c:v>
                </c:pt>
                <c:pt idx="988">
                  <c:v>38769</c:v>
                </c:pt>
                <c:pt idx="989">
                  <c:v>38770</c:v>
                </c:pt>
                <c:pt idx="990">
                  <c:v>38771</c:v>
                </c:pt>
                <c:pt idx="991">
                  <c:v>38772</c:v>
                </c:pt>
                <c:pt idx="992">
                  <c:v>38775</c:v>
                </c:pt>
                <c:pt idx="993">
                  <c:v>38776</c:v>
                </c:pt>
                <c:pt idx="994">
                  <c:v>38777</c:v>
                </c:pt>
                <c:pt idx="995">
                  <c:v>38778</c:v>
                </c:pt>
                <c:pt idx="996">
                  <c:v>38779</c:v>
                </c:pt>
                <c:pt idx="997">
                  <c:v>38782</c:v>
                </c:pt>
                <c:pt idx="998">
                  <c:v>38783</c:v>
                </c:pt>
                <c:pt idx="999">
                  <c:v>38784</c:v>
                </c:pt>
                <c:pt idx="1000">
                  <c:v>38785</c:v>
                </c:pt>
                <c:pt idx="1001">
                  <c:v>38786</c:v>
                </c:pt>
                <c:pt idx="1002">
                  <c:v>38789</c:v>
                </c:pt>
                <c:pt idx="1003">
                  <c:v>38790</c:v>
                </c:pt>
                <c:pt idx="1004">
                  <c:v>38791</c:v>
                </c:pt>
                <c:pt idx="1005">
                  <c:v>38792</c:v>
                </c:pt>
                <c:pt idx="1006">
                  <c:v>38793</c:v>
                </c:pt>
                <c:pt idx="1007">
                  <c:v>38796</c:v>
                </c:pt>
                <c:pt idx="1008">
                  <c:v>38797</c:v>
                </c:pt>
                <c:pt idx="1009">
                  <c:v>38798</c:v>
                </c:pt>
                <c:pt idx="1010">
                  <c:v>38799</c:v>
                </c:pt>
                <c:pt idx="1011">
                  <c:v>38800</c:v>
                </c:pt>
                <c:pt idx="1012">
                  <c:v>38803</c:v>
                </c:pt>
                <c:pt idx="1013">
                  <c:v>38804</c:v>
                </c:pt>
                <c:pt idx="1014">
                  <c:v>38805</c:v>
                </c:pt>
                <c:pt idx="1015">
                  <c:v>38806</c:v>
                </c:pt>
                <c:pt idx="1016">
                  <c:v>38807</c:v>
                </c:pt>
                <c:pt idx="1017">
                  <c:v>38810</c:v>
                </c:pt>
                <c:pt idx="1018">
                  <c:v>38811</c:v>
                </c:pt>
                <c:pt idx="1019">
                  <c:v>38812</c:v>
                </c:pt>
                <c:pt idx="1020">
                  <c:v>38813</c:v>
                </c:pt>
                <c:pt idx="1021">
                  <c:v>38814</c:v>
                </c:pt>
                <c:pt idx="1022">
                  <c:v>38817</c:v>
                </c:pt>
                <c:pt idx="1023">
                  <c:v>38818</c:v>
                </c:pt>
                <c:pt idx="1024">
                  <c:v>38819</c:v>
                </c:pt>
                <c:pt idx="1025">
                  <c:v>38820</c:v>
                </c:pt>
                <c:pt idx="1026">
                  <c:v>38821</c:v>
                </c:pt>
                <c:pt idx="1027">
                  <c:v>38824</c:v>
                </c:pt>
                <c:pt idx="1028">
                  <c:v>38825</c:v>
                </c:pt>
                <c:pt idx="1029">
                  <c:v>38826</c:v>
                </c:pt>
                <c:pt idx="1030">
                  <c:v>38827</c:v>
                </c:pt>
                <c:pt idx="1031">
                  <c:v>38828</c:v>
                </c:pt>
                <c:pt idx="1032">
                  <c:v>38831</c:v>
                </c:pt>
                <c:pt idx="1033">
                  <c:v>38832</c:v>
                </c:pt>
                <c:pt idx="1034">
                  <c:v>38833</c:v>
                </c:pt>
                <c:pt idx="1035">
                  <c:v>38834</c:v>
                </c:pt>
                <c:pt idx="1036">
                  <c:v>38835</c:v>
                </c:pt>
                <c:pt idx="1037">
                  <c:v>38838</c:v>
                </c:pt>
                <c:pt idx="1038">
                  <c:v>38839</c:v>
                </c:pt>
                <c:pt idx="1039">
                  <c:v>38840</c:v>
                </c:pt>
                <c:pt idx="1040">
                  <c:v>38841</c:v>
                </c:pt>
                <c:pt idx="1041">
                  <c:v>38842</c:v>
                </c:pt>
                <c:pt idx="1042">
                  <c:v>38845</c:v>
                </c:pt>
                <c:pt idx="1043">
                  <c:v>38846</c:v>
                </c:pt>
                <c:pt idx="1044">
                  <c:v>38847</c:v>
                </c:pt>
                <c:pt idx="1045">
                  <c:v>38848</c:v>
                </c:pt>
                <c:pt idx="1046">
                  <c:v>38849</c:v>
                </c:pt>
                <c:pt idx="1047">
                  <c:v>38852</c:v>
                </c:pt>
                <c:pt idx="1048">
                  <c:v>38853</c:v>
                </c:pt>
                <c:pt idx="1049">
                  <c:v>38854</c:v>
                </c:pt>
                <c:pt idx="1050">
                  <c:v>38855</c:v>
                </c:pt>
                <c:pt idx="1051">
                  <c:v>38856</c:v>
                </c:pt>
                <c:pt idx="1052">
                  <c:v>38859</c:v>
                </c:pt>
                <c:pt idx="1053">
                  <c:v>38860</c:v>
                </c:pt>
                <c:pt idx="1054">
                  <c:v>38861</c:v>
                </c:pt>
                <c:pt idx="1055">
                  <c:v>38862</c:v>
                </c:pt>
                <c:pt idx="1056">
                  <c:v>38863</c:v>
                </c:pt>
                <c:pt idx="1057">
                  <c:v>38866</c:v>
                </c:pt>
                <c:pt idx="1058">
                  <c:v>38867</c:v>
                </c:pt>
                <c:pt idx="1059">
                  <c:v>38868</c:v>
                </c:pt>
                <c:pt idx="1060">
                  <c:v>38869</c:v>
                </c:pt>
                <c:pt idx="1061">
                  <c:v>38870</c:v>
                </c:pt>
                <c:pt idx="1062">
                  <c:v>38873</c:v>
                </c:pt>
                <c:pt idx="1063">
                  <c:v>38874</c:v>
                </c:pt>
                <c:pt idx="1064">
                  <c:v>38875</c:v>
                </c:pt>
                <c:pt idx="1065">
                  <c:v>38876</c:v>
                </c:pt>
                <c:pt idx="1066">
                  <c:v>38877</c:v>
                </c:pt>
                <c:pt idx="1067">
                  <c:v>38880</c:v>
                </c:pt>
                <c:pt idx="1068">
                  <c:v>38881</c:v>
                </c:pt>
                <c:pt idx="1069">
                  <c:v>38882</c:v>
                </c:pt>
                <c:pt idx="1070">
                  <c:v>38883</c:v>
                </c:pt>
                <c:pt idx="1071">
                  <c:v>38884</c:v>
                </c:pt>
                <c:pt idx="1072">
                  <c:v>38887</c:v>
                </c:pt>
                <c:pt idx="1073">
                  <c:v>38888</c:v>
                </c:pt>
                <c:pt idx="1074">
                  <c:v>38889</c:v>
                </c:pt>
                <c:pt idx="1075">
                  <c:v>38890</c:v>
                </c:pt>
                <c:pt idx="1076">
                  <c:v>38891</c:v>
                </c:pt>
                <c:pt idx="1077">
                  <c:v>38894</c:v>
                </c:pt>
                <c:pt idx="1078">
                  <c:v>38895</c:v>
                </c:pt>
                <c:pt idx="1079">
                  <c:v>38896</c:v>
                </c:pt>
                <c:pt idx="1080">
                  <c:v>38897</c:v>
                </c:pt>
                <c:pt idx="1081">
                  <c:v>38898</c:v>
                </c:pt>
                <c:pt idx="1082">
                  <c:v>38901</c:v>
                </c:pt>
                <c:pt idx="1083">
                  <c:v>38902</c:v>
                </c:pt>
                <c:pt idx="1084">
                  <c:v>38903</c:v>
                </c:pt>
                <c:pt idx="1085">
                  <c:v>38904</c:v>
                </c:pt>
                <c:pt idx="1086">
                  <c:v>38905</c:v>
                </c:pt>
                <c:pt idx="1087">
                  <c:v>38908</c:v>
                </c:pt>
                <c:pt idx="1088">
                  <c:v>38909</c:v>
                </c:pt>
                <c:pt idx="1089">
                  <c:v>38910</c:v>
                </c:pt>
                <c:pt idx="1090">
                  <c:v>38911</c:v>
                </c:pt>
                <c:pt idx="1091">
                  <c:v>38912</c:v>
                </c:pt>
                <c:pt idx="1092">
                  <c:v>38915</c:v>
                </c:pt>
                <c:pt idx="1093">
                  <c:v>38916</c:v>
                </c:pt>
                <c:pt idx="1094">
                  <c:v>38917</c:v>
                </c:pt>
                <c:pt idx="1095">
                  <c:v>38918</c:v>
                </c:pt>
                <c:pt idx="1096">
                  <c:v>38919</c:v>
                </c:pt>
                <c:pt idx="1097">
                  <c:v>38922</c:v>
                </c:pt>
                <c:pt idx="1098">
                  <c:v>38923</c:v>
                </c:pt>
                <c:pt idx="1099">
                  <c:v>38924</c:v>
                </c:pt>
                <c:pt idx="1100">
                  <c:v>38925</c:v>
                </c:pt>
                <c:pt idx="1101">
                  <c:v>38926</c:v>
                </c:pt>
                <c:pt idx="1102">
                  <c:v>38929</c:v>
                </c:pt>
                <c:pt idx="1103">
                  <c:v>38930</c:v>
                </c:pt>
                <c:pt idx="1104">
                  <c:v>38931</c:v>
                </c:pt>
                <c:pt idx="1105">
                  <c:v>38932</c:v>
                </c:pt>
                <c:pt idx="1106">
                  <c:v>38933</c:v>
                </c:pt>
                <c:pt idx="1107">
                  <c:v>38936</c:v>
                </c:pt>
                <c:pt idx="1108">
                  <c:v>38937</c:v>
                </c:pt>
                <c:pt idx="1109">
                  <c:v>38938</c:v>
                </c:pt>
                <c:pt idx="1110">
                  <c:v>38939</c:v>
                </c:pt>
                <c:pt idx="1111">
                  <c:v>38940</c:v>
                </c:pt>
                <c:pt idx="1112">
                  <c:v>38943</c:v>
                </c:pt>
                <c:pt idx="1113">
                  <c:v>38944</c:v>
                </c:pt>
                <c:pt idx="1114">
                  <c:v>38945</c:v>
                </c:pt>
                <c:pt idx="1115">
                  <c:v>38946</c:v>
                </c:pt>
                <c:pt idx="1116">
                  <c:v>38947</c:v>
                </c:pt>
                <c:pt idx="1117">
                  <c:v>38950</c:v>
                </c:pt>
                <c:pt idx="1118">
                  <c:v>38951</c:v>
                </c:pt>
                <c:pt idx="1119">
                  <c:v>38952</c:v>
                </c:pt>
                <c:pt idx="1120">
                  <c:v>38953</c:v>
                </c:pt>
                <c:pt idx="1121">
                  <c:v>38954</c:v>
                </c:pt>
                <c:pt idx="1122">
                  <c:v>38957</c:v>
                </c:pt>
                <c:pt idx="1123">
                  <c:v>38958</c:v>
                </c:pt>
                <c:pt idx="1124">
                  <c:v>38959</c:v>
                </c:pt>
                <c:pt idx="1125">
                  <c:v>38960</c:v>
                </c:pt>
                <c:pt idx="1126">
                  <c:v>38961</c:v>
                </c:pt>
                <c:pt idx="1127">
                  <c:v>38964</c:v>
                </c:pt>
                <c:pt idx="1128">
                  <c:v>38965</c:v>
                </c:pt>
                <c:pt idx="1129">
                  <c:v>38966</c:v>
                </c:pt>
                <c:pt idx="1130">
                  <c:v>38967</c:v>
                </c:pt>
                <c:pt idx="1131">
                  <c:v>38968</c:v>
                </c:pt>
                <c:pt idx="1132">
                  <c:v>38971</c:v>
                </c:pt>
                <c:pt idx="1133">
                  <c:v>38972</c:v>
                </c:pt>
                <c:pt idx="1134">
                  <c:v>38973</c:v>
                </c:pt>
                <c:pt idx="1135">
                  <c:v>38974</c:v>
                </c:pt>
                <c:pt idx="1136">
                  <c:v>38975</c:v>
                </c:pt>
                <c:pt idx="1137">
                  <c:v>38978</c:v>
                </c:pt>
                <c:pt idx="1138">
                  <c:v>38979</c:v>
                </c:pt>
                <c:pt idx="1139">
                  <c:v>38980</c:v>
                </c:pt>
                <c:pt idx="1140">
                  <c:v>38981</c:v>
                </c:pt>
                <c:pt idx="1141">
                  <c:v>38982</c:v>
                </c:pt>
                <c:pt idx="1142">
                  <c:v>38985</c:v>
                </c:pt>
                <c:pt idx="1143">
                  <c:v>38986</c:v>
                </c:pt>
                <c:pt idx="1144">
                  <c:v>38987</c:v>
                </c:pt>
                <c:pt idx="1145">
                  <c:v>38988</c:v>
                </c:pt>
                <c:pt idx="1146">
                  <c:v>38989</c:v>
                </c:pt>
                <c:pt idx="1147">
                  <c:v>38992</c:v>
                </c:pt>
                <c:pt idx="1148">
                  <c:v>38993</c:v>
                </c:pt>
                <c:pt idx="1149">
                  <c:v>38994</c:v>
                </c:pt>
                <c:pt idx="1150">
                  <c:v>38995</c:v>
                </c:pt>
                <c:pt idx="1151">
                  <c:v>38996</c:v>
                </c:pt>
                <c:pt idx="1152">
                  <c:v>38999</c:v>
                </c:pt>
                <c:pt idx="1153">
                  <c:v>39000</c:v>
                </c:pt>
                <c:pt idx="1154">
                  <c:v>39001</c:v>
                </c:pt>
                <c:pt idx="1155">
                  <c:v>39002</c:v>
                </c:pt>
                <c:pt idx="1156">
                  <c:v>39003</c:v>
                </c:pt>
                <c:pt idx="1157">
                  <c:v>39006</c:v>
                </c:pt>
                <c:pt idx="1158">
                  <c:v>39007</c:v>
                </c:pt>
                <c:pt idx="1159">
                  <c:v>39008</c:v>
                </c:pt>
                <c:pt idx="1160">
                  <c:v>39009</c:v>
                </c:pt>
                <c:pt idx="1161">
                  <c:v>39010</c:v>
                </c:pt>
                <c:pt idx="1162">
                  <c:v>39013</c:v>
                </c:pt>
                <c:pt idx="1163">
                  <c:v>39014</c:v>
                </c:pt>
                <c:pt idx="1164">
                  <c:v>39015</c:v>
                </c:pt>
                <c:pt idx="1165">
                  <c:v>39016</c:v>
                </c:pt>
                <c:pt idx="1166">
                  <c:v>39017</c:v>
                </c:pt>
                <c:pt idx="1167">
                  <c:v>39020</c:v>
                </c:pt>
                <c:pt idx="1168">
                  <c:v>39021</c:v>
                </c:pt>
                <c:pt idx="1169">
                  <c:v>39022</c:v>
                </c:pt>
                <c:pt idx="1170">
                  <c:v>39023</c:v>
                </c:pt>
                <c:pt idx="1171">
                  <c:v>39024</c:v>
                </c:pt>
                <c:pt idx="1172">
                  <c:v>39027</c:v>
                </c:pt>
                <c:pt idx="1173">
                  <c:v>39028</c:v>
                </c:pt>
                <c:pt idx="1174">
                  <c:v>39029</c:v>
                </c:pt>
                <c:pt idx="1175">
                  <c:v>39030</c:v>
                </c:pt>
                <c:pt idx="1176">
                  <c:v>39031</c:v>
                </c:pt>
                <c:pt idx="1177">
                  <c:v>39034</c:v>
                </c:pt>
                <c:pt idx="1178">
                  <c:v>39035</c:v>
                </c:pt>
                <c:pt idx="1179">
                  <c:v>39036</c:v>
                </c:pt>
                <c:pt idx="1180">
                  <c:v>39037</c:v>
                </c:pt>
                <c:pt idx="1181">
                  <c:v>39038</c:v>
                </c:pt>
                <c:pt idx="1182">
                  <c:v>39041</c:v>
                </c:pt>
                <c:pt idx="1183">
                  <c:v>39042</c:v>
                </c:pt>
                <c:pt idx="1184">
                  <c:v>39043</c:v>
                </c:pt>
                <c:pt idx="1185">
                  <c:v>39044</c:v>
                </c:pt>
                <c:pt idx="1186">
                  <c:v>39045</c:v>
                </c:pt>
                <c:pt idx="1187">
                  <c:v>39048</c:v>
                </c:pt>
                <c:pt idx="1188">
                  <c:v>39049</c:v>
                </c:pt>
                <c:pt idx="1189">
                  <c:v>39050</c:v>
                </c:pt>
                <c:pt idx="1190">
                  <c:v>39051</c:v>
                </c:pt>
                <c:pt idx="1191">
                  <c:v>39052</c:v>
                </c:pt>
                <c:pt idx="1192">
                  <c:v>39055</c:v>
                </c:pt>
                <c:pt idx="1193">
                  <c:v>39056</c:v>
                </c:pt>
                <c:pt idx="1194">
                  <c:v>39057</c:v>
                </c:pt>
                <c:pt idx="1195">
                  <c:v>39058</c:v>
                </c:pt>
                <c:pt idx="1196">
                  <c:v>39059</c:v>
                </c:pt>
                <c:pt idx="1197">
                  <c:v>39062</c:v>
                </c:pt>
                <c:pt idx="1198">
                  <c:v>39063</c:v>
                </c:pt>
                <c:pt idx="1199">
                  <c:v>39064</c:v>
                </c:pt>
                <c:pt idx="1200">
                  <c:v>39065</c:v>
                </c:pt>
                <c:pt idx="1201">
                  <c:v>39066</c:v>
                </c:pt>
                <c:pt idx="1202">
                  <c:v>39069</c:v>
                </c:pt>
                <c:pt idx="1203">
                  <c:v>39070</c:v>
                </c:pt>
                <c:pt idx="1204">
                  <c:v>39071</c:v>
                </c:pt>
                <c:pt idx="1205">
                  <c:v>39072</c:v>
                </c:pt>
                <c:pt idx="1206">
                  <c:v>39073</c:v>
                </c:pt>
                <c:pt idx="1207">
                  <c:v>39076</c:v>
                </c:pt>
                <c:pt idx="1208">
                  <c:v>39077</c:v>
                </c:pt>
                <c:pt idx="1209">
                  <c:v>39078</c:v>
                </c:pt>
                <c:pt idx="1210">
                  <c:v>39079</c:v>
                </c:pt>
                <c:pt idx="1211">
                  <c:v>39080</c:v>
                </c:pt>
                <c:pt idx="1212">
                  <c:v>39083</c:v>
                </c:pt>
                <c:pt idx="1213">
                  <c:v>39084</c:v>
                </c:pt>
                <c:pt idx="1214">
                  <c:v>39085</c:v>
                </c:pt>
                <c:pt idx="1215">
                  <c:v>39086</c:v>
                </c:pt>
                <c:pt idx="1216">
                  <c:v>39087</c:v>
                </c:pt>
                <c:pt idx="1217">
                  <c:v>39090</c:v>
                </c:pt>
                <c:pt idx="1218">
                  <c:v>39091</c:v>
                </c:pt>
                <c:pt idx="1219">
                  <c:v>39092</c:v>
                </c:pt>
                <c:pt idx="1220">
                  <c:v>39093</c:v>
                </c:pt>
                <c:pt idx="1221">
                  <c:v>39094</c:v>
                </c:pt>
                <c:pt idx="1222">
                  <c:v>39097</c:v>
                </c:pt>
                <c:pt idx="1223">
                  <c:v>39098</c:v>
                </c:pt>
                <c:pt idx="1224">
                  <c:v>39099</c:v>
                </c:pt>
                <c:pt idx="1225">
                  <c:v>39100</c:v>
                </c:pt>
                <c:pt idx="1226">
                  <c:v>39101</c:v>
                </c:pt>
                <c:pt idx="1227">
                  <c:v>39104</c:v>
                </c:pt>
                <c:pt idx="1228">
                  <c:v>39105</c:v>
                </c:pt>
                <c:pt idx="1229">
                  <c:v>39106</c:v>
                </c:pt>
                <c:pt idx="1230">
                  <c:v>39107</c:v>
                </c:pt>
                <c:pt idx="1231">
                  <c:v>39108</c:v>
                </c:pt>
                <c:pt idx="1232">
                  <c:v>39111</c:v>
                </c:pt>
                <c:pt idx="1233">
                  <c:v>39112</c:v>
                </c:pt>
                <c:pt idx="1234">
                  <c:v>39113</c:v>
                </c:pt>
                <c:pt idx="1235">
                  <c:v>39114</c:v>
                </c:pt>
                <c:pt idx="1236">
                  <c:v>39115</c:v>
                </c:pt>
                <c:pt idx="1237">
                  <c:v>39118</c:v>
                </c:pt>
                <c:pt idx="1238">
                  <c:v>39119</c:v>
                </c:pt>
                <c:pt idx="1239">
                  <c:v>39120</c:v>
                </c:pt>
                <c:pt idx="1240">
                  <c:v>39121</c:v>
                </c:pt>
                <c:pt idx="1241">
                  <c:v>39122</c:v>
                </c:pt>
                <c:pt idx="1242">
                  <c:v>39125</c:v>
                </c:pt>
                <c:pt idx="1243">
                  <c:v>39126</c:v>
                </c:pt>
                <c:pt idx="1244">
                  <c:v>39127</c:v>
                </c:pt>
                <c:pt idx="1245">
                  <c:v>39128</c:v>
                </c:pt>
                <c:pt idx="1246">
                  <c:v>39129</c:v>
                </c:pt>
                <c:pt idx="1247">
                  <c:v>39132</c:v>
                </c:pt>
                <c:pt idx="1248">
                  <c:v>39133</c:v>
                </c:pt>
                <c:pt idx="1249">
                  <c:v>39134</c:v>
                </c:pt>
                <c:pt idx="1250">
                  <c:v>39135</c:v>
                </c:pt>
                <c:pt idx="1251">
                  <c:v>39136</c:v>
                </c:pt>
                <c:pt idx="1252">
                  <c:v>39139</c:v>
                </c:pt>
                <c:pt idx="1253">
                  <c:v>39140</c:v>
                </c:pt>
                <c:pt idx="1254">
                  <c:v>39141</c:v>
                </c:pt>
                <c:pt idx="1255">
                  <c:v>39142</c:v>
                </c:pt>
                <c:pt idx="1256">
                  <c:v>39143</c:v>
                </c:pt>
                <c:pt idx="1257">
                  <c:v>39146</c:v>
                </c:pt>
                <c:pt idx="1258">
                  <c:v>39147</c:v>
                </c:pt>
                <c:pt idx="1259">
                  <c:v>39148</c:v>
                </c:pt>
                <c:pt idx="1260">
                  <c:v>39149</c:v>
                </c:pt>
                <c:pt idx="1261">
                  <c:v>39150</c:v>
                </c:pt>
                <c:pt idx="1262">
                  <c:v>39153</c:v>
                </c:pt>
                <c:pt idx="1263">
                  <c:v>39154</c:v>
                </c:pt>
                <c:pt idx="1264">
                  <c:v>39155</c:v>
                </c:pt>
                <c:pt idx="1265">
                  <c:v>39156</c:v>
                </c:pt>
                <c:pt idx="1266">
                  <c:v>39157</c:v>
                </c:pt>
                <c:pt idx="1267">
                  <c:v>39160</c:v>
                </c:pt>
                <c:pt idx="1268">
                  <c:v>39161</c:v>
                </c:pt>
                <c:pt idx="1269">
                  <c:v>39162</c:v>
                </c:pt>
                <c:pt idx="1270">
                  <c:v>39163</c:v>
                </c:pt>
                <c:pt idx="1271">
                  <c:v>39164</c:v>
                </c:pt>
                <c:pt idx="1272">
                  <c:v>39167</c:v>
                </c:pt>
                <c:pt idx="1273">
                  <c:v>39168</c:v>
                </c:pt>
                <c:pt idx="1274">
                  <c:v>39169</c:v>
                </c:pt>
                <c:pt idx="1275">
                  <c:v>39170</c:v>
                </c:pt>
                <c:pt idx="1276">
                  <c:v>39171</c:v>
                </c:pt>
                <c:pt idx="1277">
                  <c:v>39174</c:v>
                </c:pt>
                <c:pt idx="1278">
                  <c:v>39175</c:v>
                </c:pt>
                <c:pt idx="1279">
                  <c:v>39176</c:v>
                </c:pt>
                <c:pt idx="1280">
                  <c:v>39177</c:v>
                </c:pt>
                <c:pt idx="1281">
                  <c:v>39178</c:v>
                </c:pt>
                <c:pt idx="1282">
                  <c:v>39181</c:v>
                </c:pt>
                <c:pt idx="1283">
                  <c:v>39182</c:v>
                </c:pt>
                <c:pt idx="1284">
                  <c:v>39183</c:v>
                </c:pt>
                <c:pt idx="1285">
                  <c:v>39184</c:v>
                </c:pt>
                <c:pt idx="1286">
                  <c:v>39185</c:v>
                </c:pt>
                <c:pt idx="1287">
                  <c:v>39188</c:v>
                </c:pt>
                <c:pt idx="1288">
                  <c:v>39189</c:v>
                </c:pt>
                <c:pt idx="1289">
                  <c:v>39190</c:v>
                </c:pt>
                <c:pt idx="1290">
                  <c:v>39191</c:v>
                </c:pt>
                <c:pt idx="1291">
                  <c:v>39192</c:v>
                </c:pt>
                <c:pt idx="1292">
                  <c:v>39195</c:v>
                </c:pt>
                <c:pt idx="1293">
                  <c:v>39196</c:v>
                </c:pt>
                <c:pt idx="1294">
                  <c:v>39197</c:v>
                </c:pt>
                <c:pt idx="1295">
                  <c:v>39198</c:v>
                </c:pt>
                <c:pt idx="1296">
                  <c:v>39199</c:v>
                </c:pt>
                <c:pt idx="1297">
                  <c:v>39202</c:v>
                </c:pt>
                <c:pt idx="1298">
                  <c:v>39203</c:v>
                </c:pt>
                <c:pt idx="1299">
                  <c:v>39204</c:v>
                </c:pt>
                <c:pt idx="1300">
                  <c:v>39205</c:v>
                </c:pt>
                <c:pt idx="1301">
                  <c:v>39206</c:v>
                </c:pt>
                <c:pt idx="1302">
                  <c:v>39209</c:v>
                </c:pt>
                <c:pt idx="1303">
                  <c:v>39210</c:v>
                </c:pt>
                <c:pt idx="1304">
                  <c:v>39211</c:v>
                </c:pt>
                <c:pt idx="1305">
                  <c:v>39212</c:v>
                </c:pt>
                <c:pt idx="1306">
                  <c:v>39213</c:v>
                </c:pt>
                <c:pt idx="1307">
                  <c:v>39216</c:v>
                </c:pt>
                <c:pt idx="1308">
                  <c:v>39217</c:v>
                </c:pt>
                <c:pt idx="1309">
                  <c:v>39218</c:v>
                </c:pt>
                <c:pt idx="1310">
                  <c:v>39219</c:v>
                </c:pt>
                <c:pt idx="1311">
                  <c:v>39220</c:v>
                </c:pt>
                <c:pt idx="1312">
                  <c:v>39223</c:v>
                </c:pt>
                <c:pt idx="1313">
                  <c:v>39224</c:v>
                </c:pt>
                <c:pt idx="1314">
                  <c:v>39225</c:v>
                </c:pt>
                <c:pt idx="1315">
                  <c:v>39226</c:v>
                </c:pt>
                <c:pt idx="1316">
                  <c:v>39227</c:v>
                </c:pt>
                <c:pt idx="1317">
                  <c:v>39230</c:v>
                </c:pt>
                <c:pt idx="1318">
                  <c:v>39231</c:v>
                </c:pt>
                <c:pt idx="1319">
                  <c:v>39232</c:v>
                </c:pt>
                <c:pt idx="1320">
                  <c:v>39233</c:v>
                </c:pt>
                <c:pt idx="1321">
                  <c:v>39234</c:v>
                </c:pt>
                <c:pt idx="1322">
                  <c:v>39237</c:v>
                </c:pt>
                <c:pt idx="1323">
                  <c:v>39238</c:v>
                </c:pt>
                <c:pt idx="1324">
                  <c:v>39239</c:v>
                </c:pt>
                <c:pt idx="1325">
                  <c:v>39240</c:v>
                </c:pt>
                <c:pt idx="1326">
                  <c:v>39241</c:v>
                </c:pt>
                <c:pt idx="1327">
                  <c:v>39244</c:v>
                </c:pt>
                <c:pt idx="1328">
                  <c:v>39245</c:v>
                </c:pt>
                <c:pt idx="1329">
                  <c:v>39246</c:v>
                </c:pt>
                <c:pt idx="1330">
                  <c:v>39247</c:v>
                </c:pt>
                <c:pt idx="1331">
                  <c:v>39248</c:v>
                </c:pt>
                <c:pt idx="1332">
                  <c:v>39251</c:v>
                </c:pt>
                <c:pt idx="1333">
                  <c:v>39252</c:v>
                </c:pt>
                <c:pt idx="1334">
                  <c:v>39253</c:v>
                </c:pt>
                <c:pt idx="1335">
                  <c:v>39254</c:v>
                </c:pt>
                <c:pt idx="1336">
                  <c:v>39255</c:v>
                </c:pt>
                <c:pt idx="1337">
                  <c:v>39258</c:v>
                </c:pt>
                <c:pt idx="1338">
                  <c:v>39259</c:v>
                </c:pt>
                <c:pt idx="1339">
                  <c:v>39260</c:v>
                </c:pt>
                <c:pt idx="1340">
                  <c:v>39261</c:v>
                </c:pt>
                <c:pt idx="1341">
                  <c:v>39262</c:v>
                </c:pt>
                <c:pt idx="1342">
                  <c:v>39265</c:v>
                </c:pt>
                <c:pt idx="1343">
                  <c:v>39266</c:v>
                </c:pt>
                <c:pt idx="1344">
                  <c:v>39267</c:v>
                </c:pt>
                <c:pt idx="1345">
                  <c:v>39268</c:v>
                </c:pt>
                <c:pt idx="1346">
                  <c:v>39269</c:v>
                </c:pt>
                <c:pt idx="1347">
                  <c:v>39272</c:v>
                </c:pt>
                <c:pt idx="1348">
                  <c:v>39273</c:v>
                </c:pt>
                <c:pt idx="1349">
                  <c:v>39274</c:v>
                </c:pt>
                <c:pt idx="1350">
                  <c:v>39275</c:v>
                </c:pt>
                <c:pt idx="1351">
                  <c:v>39276</c:v>
                </c:pt>
                <c:pt idx="1352">
                  <c:v>39279</c:v>
                </c:pt>
                <c:pt idx="1353">
                  <c:v>39280</c:v>
                </c:pt>
                <c:pt idx="1354">
                  <c:v>39281</c:v>
                </c:pt>
                <c:pt idx="1355">
                  <c:v>39282</c:v>
                </c:pt>
                <c:pt idx="1356">
                  <c:v>39283</c:v>
                </c:pt>
                <c:pt idx="1357">
                  <c:v>39286</c:v>
                </c:pt>
                <c:pt idx="1358">
                  <c:v>39287</c:v>
                </c:pt>
                <c:pt idx="1359">
                  <c:v>39288</c:v>
                </c:pt>
                <c:pt idx="1360">
                  <c:v>39289</c:v>
                </c:pt>
                <c:pt idx="1361">
                  <c:v>39290</c:v>
                </c:pt>
                <c:pt idx="1362">
                  <c:v>39293</c:v>
                </c:pt>
                <c:pt idx="1363">
                  <c:v>39294</c:v>
                </c:pt>
                <c:pt idx="1364">
                  <c:v>39295</c:v>
                </c:pt>
                <c:pt idx="1365">
                  <c:v>39296</c:v>
                </c:pt>
                <c:pt idx="1366">
                  <c:v>39297</c:v>
                </c:pt>
                <c:pt idx="1367">
                  <c:v>39300</c:v>
                </c:pt>
                <c:pt idx="1368">
                  <c:v>39301</c:v>
                </c:pt>
                <c:pt idx="1369">
                  <c:v>39302</c:v>
                </c:pt>
                <c:pt idx="1370">
                  <c:v>39303</c:v>
                </c:pt>
                <c:pt idx="1371">
                  <c:v>39304</c:v>
                </c:pt>
                <c:pt idx="1372">
                  <c:v>39307</c:v>
                </c:pt>
                <c:pt idx="1373">
                  <c:v>39308</c:v>
                </c:pt>
                <c:pt idx="1374">
                  <c:v>39309</c:v>
                </c:pt>
                <c:pt idx="1375">
                  <c:v>39310</c:v>
                </c:pt>
                <c:pt idx="1376">
                  <c:v>39311</c:v>
                </c:pt>
                <c:pt idx="1377">
                  <c:v>39314</c:v>
                </c:pt>
                <c:pt idx="1378">
                  <c:v>39315</c:v>
                </c:pt>
                <c:pt idx="1379">
                  <c:v>39316</c:v>
                </c:pt>
                <c:pt idx="1380">
                  <c:v>39317</c:v>
                </c:pt>
                <c:pt idx="1381">
                  <c:v>39318</c:v>
                </c:pt>
                <c:pt idx="1382">
                  <c:v>39321</c:v>
                </c:pt>
                <c:pt idx="1383">
                  <c:v>39322</c:v>
                </c:pt>
                <c:pt idx="1384">
                  <c:v>39323</c:v>
                </c:pt>
                <c:pt idx="1385">
                  <c:v>39324</c:v>
                </c:pt>
                <c:pt idx="1386">
                  <c:v>39325</c:v>
                </c:pt>
                <c:pt idx="1387">
                  <c:v>39328</c:v>
                </c:pt>
                <c:pt idx="1388">
                  <c:v>39329</c:v>
                </c:pt>
                <c:pt idx="1389">
                  <c:v>39330</c:v>
                </c:pt>
                <c:pt idx="1390">
                  <c:v>39331</c:v>
                </c:pt>
                <c:pt idx="1391">
                  <c:v>39332</c:v>
                </c:pt>
                <c:pt idx="1392">
                  <c:v>39335</c:v>
                </c:pt>
                <c:pt idx="1393">
                  <c:v>39336</c:v>
                </c:pt>
                <c:pt idx="1394">
                  <c:v>39337</c:v>
                </c:pt>
                <c:pt idx="1395">
                  <c:v>39338</c:v>
                </c:pt>
                <c:pt idx="1396">
                  <c:v>39339</c:v>
                </c:pt>
                <c:pt idx="1397">
                  <c:v>39342</c:v>
                </c:pt>
                <c:pt idx="1398">
                  <c:v>39343</c:v>
                </c:pt>
                <c:pt idx="1399">
                  <c:v>39344</c:v>
                </c:pt>
                <c:pt idx="1400">
                  <c:v>39345</c:v>
                </c:pt>
                <c:pt idx="1401">
                  <c:v>39346</c:v>
                </c:pt>
                <c:pt idx="1402">
                  <c:v>39349</c:v>
                </c:pt>
                <c:pt idx="1403">
                  <c:v>39350</c:v>
                </c:pt>
                <c:pt idx="1404">
                  <c:v>39351</c:v>
                </c:pt>
                <c:pt idx="1405">
                  <c:v>39352</c:v>
                </c:pt>
                <c:pt idx="1406">
                  <c:v>39353</c:v>
                </c:pt>
                <c:pt idx="1407">
                  <c:v>39356</c:v>
                </c:pt>
                <c:pt idx="1408">
                  <c:v>39357</c:v>
                </c:pt>
                <c:pt idx="1409">
                  <c:v>39358</c:v>
                </c:pt>
                <c:pt idx="1410">
                  <c:v>39359</c:v>
                </c:pt>
                <c:pt idx="1411">
                  <c:v>39360</c:v>
                </c:pt>
                <c:pt idx="1412">
                  <c:v>39363</c:v>
                </c:pt>
                <c:pt idx="1413">
                  <c:v>39364</c:v>
                </c:pt>
                <c:pt idx="1414">
                  <c:v>39365</c:v>
                </c:pt>
                <c:pt idx="1415">
                  <c:v>39366</c:v>
                </c:pt>
                <c:pt idx="1416">
                  <c:v>39367</c:v>
                </c:pt>
                <c:pt idx="1417">
                  <c:v>39370</c:v>
                </c:pt>
                <c:pt idx="1418">
                  <c:v>39371</c:v>
                </c:pt>
                <c:pt idx="1419">
                  <c:v>39372</c:v>
                </c:pt>
                <c:pt idx="1420">
                  <c:v>39373</c:v>
                </c:pt>
                <c:pt idx="1421">
                  <c:v>39374</c:v>
                </c:pt>
                <c:pt idx="1422">
                  <c:v>39377</c:v>
                </c:pt>
                <c:pt idx="1423">
                  <c:v>39378</c:v>
                </c:pt>
                <c:pt idx="1424">
                  <c:v>39379</c:v>
                </c:pt>
                <c:pt idx="1425">
                  <c:v>39380</c:v>
                </c:pt>
                <c:pt idx="1426">
                  <c:v>39381</c:v>
                </c:pt>
                <c:pt idx="1427">
                  <c:v>39384</c:v>
                </c:pt>
                <c:pt idx="1428">
                  <c:v>39385</c:v>
                </c:pt>
                <c:pt idx="1429">
                  <c:v>39386</c:v>
                </c:pt>
                <c:pt idx="1430">
                  <c:v>39387</c:v>
                </c:pt>
                <c:pt idx="1431">
                  <c:v>39388</c:v>
                </c:pt>
                <c:pt idx="1432">
                  <c:v>39391</c:v>
                </c:pt>
                <c:pt idx="1433">
                  <c:v>39392</c:v>
                </c:pt>
                <c:pt idx="1434">
                  <c:v>39393</c:v>
                </c:pt>
                <c:pt idx="1435">
                  <c:v>39394</c:v>
                </c:pt>
                <c:pt idx="1436">
                  <c:v>39395</c:v>
                </c:pt>
                <c:pt idx="1437">
                  <c:v>39398</c:v>
                </c:pt>
                <c:pt idx="1438">
                  <c:v>39399</c:v>
                </c:pt>
                <c:pt idx="1439">
                  <c:v>39400</c:v>
                </c:pt>
                <c:pt idx="1440">
                  <c:v>39401</c:v>
                </c:pt>
                <c:pt idx="1441">
                  <c:v>39402</c:v>
                </c:pt>
                <c:pt idx="1442">
                  <c:v>39405</c:v>
                </c:pt>
                <c:pt idx="1443">
                  <c:v>39406</c:v>
                </c:pt>
                <c:pt idx="1444">
                  <c:v>39407</c:v>
                </c:pt>
                <c:pt idx="1445">
                  <c:v>39408</c:v>
                </c:pt>
                <c:pt idx="1446">
                  <c:v>39409</c:v>
                </c:pt>
                <c:pt idx="1447">
                  <c:v>39412</c:v>
                </c:pt>
                <c:pt idx="1448">
                  <c:v>39413</c:v>
                </c:pt>
                <c:pt idx="1449">
                  <c:v>39414</c:v>
                </c:pt>
                <c:pt idx="1450">
                  <c:v>39415</c:v>
                </c:pt>
                <c:pt idx="1451">
                  <c:v>39416</c:v>
                </c:pt>
                <c:pt idx="1452">
                  <c:v>39419</c:v>
                </c:pt>
                <c:pt idx="1453">
                  <c:v>39420</c:v>
                </c:pt>
                <c:pt idx="1454">
                  <c:v>39421</c:v>
                </c:pt>
                <c:pt idx="1455">
                  <c:v>39422</c:v>
                </c:pt>
                <c:pt idx="1456">
                  <c:v>39423</c:v>
                </c:pt>
                <c:pt idx="1457">
                  <c:v>39426</c:v>
                </c:pt>
                <c:pt idx="1458">
                  <c:v>39427</c:v>
                </c:pt>
                <c:pt idx="1459">
                  <c:v>39428</c:v>
                </c:pt>
                <c:pt idx="1460">
                  <c:v>39429</c:v>
                </c:pt>
                <c:pt idx="1461">
                  <c:v>39430</c:v>
                </c:pt>
                <c:pt idx="1462">
                  <c:v>39433</c:v>
                </c:pt>
                <c:pt idx="1463">
                  <c:v>39434</c:v>
                </c:pt>
                <c:pt idx="1464">
                  <c:v>39435</c:v>
                </c:pt>
                <c:pt idx="1465">
                  <c:v>39436</c:v>
                </c:pt>
                <c:pt idx="1466">
                  <c:v>39437</c:v>
                </c:pt>
                <c:pt idx="1467">
                  <c:v>39440</c:v>
                </c:pt>
                <c:pt idx="1468">
                  <c:v>39441</c:v>
                </c:pt>
                <c:pt idx="1469">
                  <c:v>39442</c:v>
                </c:pt>
                <c:pt idx="1470">
                  <c:v>39443</c:v>
                </c:pt>
                <c:pt idx="1471">
                  <c:v>39444</c:v>
                </c:pt>
                <c:pt idx="1472">
                  <c:v>39447</c:v>
                </c:pt>
                <c:pt idx="1473">
                  <c:v>39448</c:v>
                </c:pt>
                <c:pt idx="1474">
                  <c:v>39449</c:v>
                </c:pt>
                <c:pt idx="1475">
                  <c:v>39450</c:v>
                </c:pt>
                <c:pt idx="1476">
                  <c:v>39451</c:v>
                </c:pt>
                <c:pt idx="1477">
                  <c:v>39454</c:v>
                </c:pt>
                <c:pt idx="1478">
                  <c:v>39455</c:v>
                </c:pt>
                <c:pt idx="1479">
                  <c:v>39456</c:v>
                </c:pt>
                <c:pt idx="1480">
                  <c:v>39457</c:v>
                </c:pt>
                <c:pt idx="1481">
                  <c:v>39458</c:v>
                </c:pt>
                <c:pt idx="1482">
                  <c:v>39461</c:v>
                </c:pt>
                <c:pt idx="1483">
                  <c:v>39462</c:v>
                </c:pt>
                <c:pt idx="1484">
                  <c:v>39463</c:v>
                </c:pt>
                <c:pt idx="1485">
                  <c:v>39464</c:v>
                </c:pt>
                <c:pt idx="1486">
                  <c:v>39465</c:v>
                </c:pt>
                <c:pt idx="1487">
                  <c:v>39468</c:v>
                </c:pt>
                <c:pt idx="1488">
                  <c:v>39469</c:v>
                </c:pt>
                <c:pt idx="1489">
                  <c:v>39470</c:v>
                </c:pt>
                <c:pt idx="1490">
                  <c:v>39471</c:v>
                </c:pt>
                <c:pt idx="1491">
                  <c:v>39472</c:v>
                </c:pt>
                <c:pt idx="1492">
                  <c:v>39475</c:v>
                </c:pt>
                <c:pt idx="1493">
                  <c:v>39476</c:v>
                </c:pt>
                <c:pt idx="1494">
                  <c:v>39477</c:v>
                </c:pt>
                <c:pt idx="1495">
                  <c:v>39478</c:v>
                </c:pt>
                <c:pt idx="1496">
                  <c:v>39479</c:v>
                </c:pt>
                <c:pt idx="1497">
                  <c:v>39482</c:v>
                </c:pt>
                <c:pt idx="1498">
                  <c:v>39483</c:v>
                </c:pt>
                <c:pt idx="1499">
                  <c:v>39484</c:v>
                </c:pt>
                <c:pt idx="1500">
                  <c:v>39485</c:v>
                </c:pt>
                <c:pt idx="1501">
                  <c:v>39486</c:v>
                </c:pt>
                <c:pt idx="1502">
                  <c:v>39489</c:v>
                </c:pt>
                <c:pt idx="1503">
                  <c:v>39490</c:v>
                </c:pt>
                <c:pt idx="1504">
                  <c:v>39491</c:v>
                </c:pt>
                <c:pt idx="1505">
                  <c:v>39492</c:v>
                </c:pt>
                <c:pt idx="1506">
                  <c:v>39493</c:v>
                </c:pt>
                <c:pt idx="1507">
                  <c:v>39496</c:v>
                </c:pt>
                <c:pt idx="1508">
                  <c:v>39497</c:v>
                </c:pt>
                <c:pt idx="1509">
                  <c:v>39498</c:v>
                </c:pt>
                <c:pt idx="1510">
                  <c:v>39499</c:v>
                </c:pt>
                <c:pt idx="1511">
                  <c:v>39500</c:v>
                </c:pt>
                <c:pt idx="1512">
                  <c:v>39503</c:v>
                </c:pt>
                <c:pt idx="1513">
                  <c:v>39504</c:v>
                </c:pt>
                <c:pt idx="1514">
                  <c:v>39505</c:v>
                </c:pt>
                <c:pt idx="1515">
                  <c:v>39506</c:v>
                </c:pt>
                <c:pt idx="1516">
                  <c:v>39507</c:v>
                </c:pt>
                <c:pt idx="1517">
                  <c:v>39510</c:v>
                </c:pt>
                <c:pt idx="1518">
                  <c:v>39511</c:v>
                </c:pt>
                <c:pt idx="1519">
                  <c:v>39512</c:v>
                </c:pt>
                <c:pt idx="1520">
                  <c:v>39513</c:v>
                </c:pt>
                <c:pt idx="1521">
                  <c:v>39514</c:v>
                </c:pt>
                <c:pt idx="1522">
                  <c:v>39517</c:v>
                </c:pt>
                <c:pt idx="1523">
                  <c:v>39518</c:v>
                </c:pt>
                <c:pt idx="1524">
                  <c:v>39519</c:v>
                </c:pt>
                <c:pt idx="1525">
                  <c:v>39520</c:v>
                </c:pt>
                <c:pt idx="1526">
                  <c:v>39521</c:v>
                </c:pt>
                <c:pt idx="1527">
                  <c:v>39524</c:v>
                </c:pt>
                <c:pt idx="1528">
                  <c:v>39525</c:v>
                </c:pt>
                <c:pt idx="1529">
                  <c:v>39526</c:v>
                </c:pt>
                <c:pt idx="1530">
                  <c:v>39527</c:v>
                </c:pt>
                <c:pt idx="1531">
                  <c:v>39528</c:v>
                </c:pt>
                <c:pt idx="1532">
                  <c:v>39531</c:v>
                </c:pt>
                <c:pt idx="1533">
                  <c:v>39532</c:v>
                </c:pt>
                <c:pt idx="1534">
                  <c:v>39533</c:v>
                </c:pt>
                <c:pt idx="1535">
                  <c:v>39534</c:v>
                </c:pt>
                <c:pt idx="1536">
                  <c:v>39535</c:v>
                </c:pt>
                <c:pt idx="1537">
                  <c:v>39538</c:v>
                </c:pt>
                <c:pt idx="1538">
                  <c:v>39539</c:v>
                </c:pt>
                <c:pt idx="1539">
                  <c:v>39540</c:v>
                </c:pt>
                <c:pt idx="1540">
                  <c:v>39541</c:v>
                </c:pt>
                <c:pt idx="1541">
                  <c:v>39542</c:v>
                </c:pt>
                <c:pt idx="1542">
                  <c:v>39545</c:v>
                </c:pt>
                <c:pt idx="1543">
                  <c:v>39546</c:v>
                </c:pt>
                <c:pt idx="1544">
                  <c:v>39547</c:v>
                </c:pt>
                <c:pt idx="1545">
                  <c:v>39548</c:v>
                </c:pt>
                <c:pt idx="1546">
                  <c:v>39549</c:v>
                </c:pt>
                <c:pt idx="1547">
                  <c:v>39552</c:v>
                </c:pt>
                <c:pt idx="1548">
                  <c:v>39553</c:v>
                </c:pt>
                <c:pt idx="1549">
                  <c:v>39554</c:v>
                </c:pt>
                <c:pt idx="1550">
                  <c:v>39555</c:v>
                </c:pt>
                <c:pt idx="1551">
                  <c:v>39556</c:v>
                </c:pt>
                <c:pt idx="1552">
                  <c:v>39559</c:v>
                </c:pt>
                <c:pt idx="1553">
                  <c:v>39560</c:v>
                </c:pt>
                <c:pt idx="1554">
                  <c:v>39561</c:v>
                </c:pt>
                <c:pt idx="1555">
                  <c:v>39562</c:v>
                </c:pt>
                <c:pt idx="1556">
                  <c:v>39563</c:v>
                </c:pt>
                <c:pt idx="1557">
                  <c:v>39566</c:v>
                </c:pt>
                <c:pt idx="1558">
                  <c:v>39567</c:v>
                </c:pt>
                <c:pt idx="1559">
                  <c:v>39568</c:v>
                </c:pt>
                <c:pt idx="1560">
                  <c:v>39569</c:v>
                </c:pt>
                <c:pt idx="1561">
                  <c:v>39570</c:v>
                </c:pt>
                <c:pt idx="1562">
                  <c:v>39573</c:v>
                </c:pt>
                <c:pt idx="1563">
                  <c:v>39574</c:v>
                </c:pt>
                <c:pt idx="1564">
                  <c:v>39575</c:v>
                </c:pt>
                <c:pt idx="1565">
                  <c:v>39576</c:v>
                </c:pt>
                <c:pt idx="1566">
                  <c:v>39577</c:v>
                </c:pt>
                <c:pt idx="1567">
                  <c:v>39580</c:v>
                </c:pt>
                <c:pt idx="1568">
                  <c:v>39581</c:v>
                </c:pt>
                <c:pt idx="1569">
                  <c:v>39582</c:v>
                </c:pt>
                <c:pt idx="1570">
                  <c:v>39583</c:v>
                </c:pt>
                <c:pt idx="1571">
                  <c:v>39584</c:v>
                </c:pt>
                <c:pt idx="1572">
                  <c:v>39587</c:v>
                </c:pt>
                <c:pt idx="1573">
                  <c:v>39588</c:v>
                </c:pt>
                <c:pt idx="1574">
                  <c:v>39589</c:v>
                </c:pt>
                <c:pt idx="1575">
                  <c:v>39590</c:v>
                </c:pt>
                <c:pt idx="1576">
                  <c:v>39591</c:v>
                </c:pt>
                <c:pt idx="1577">
                  <c:v>39594</c:v>
                </c:pt>
                <c:pt idx="1578">
                  <c:v>39595</c:v>
                </c:pt>
                <c:pt idx="1579">
                  <c:v>39596</c:v>
                </c:pt>
                <c:pt idx="1580">
                  <c:v>39597</c:v>
                </c:pt>
                <c:pt idx="1581">
                  <c:v>39598</c:v>
                </c:pt>
                <c:pt idx="1582">
                  <c:v>39601</c:v>
                </c:pt>
                <c:pt idx="1583">
                  <c:v>39602</c:v>
                </c:pt>
                <c:pt idx="1584">
                  <c:v>39603</c:v>
                </c:pt>
                <c:pt idx="1585">
                  <c:v>39604</c:v>
                </c:pt>
                <c:pt idx="1586">
                  <c:v>39605</c:v>
                </c:pt>
                <c:pt idx="1587">
                  <c:v>39608</c:v>
                </c:pt>
                <c:pt idx="1588">
                  <c:v>39609</c:v>
                </c:pt>
                <c:pt idx="1589">
                  <c:v>39610</c:v>
                </c:pt>
                <c:pt idx="1590">
                  <c:v>39611</c:v>
                </c:pt>
                <c:pt idx="1591">
                  <c:v>39612</c:v>
                </c:pt>
                <c:pt idx="1592">
                  <c:v>39615</c:v>
                </c:pt>
                <c:pt idx="1593">
                  <c:v>39616</c:v>
                </c:pt>
                <c:pt idx="1594">
                  <c:v>39617</c:v>
                </c:pt>
                <c:pt idx="1595">
                  <c:v>39618</c:v>
                </c:pt>
                <c:pt idx="1596">
                  <c:v>39619</c:v>
                </c:pt>
                <c:pt idx="1597">
                  <c:v>39622</c:v>
                </c:pt>
                <c:pt idx="1598">
                  <c:v>39623</c:v>
                </c:pt>
                <c:pt idx="1599">
                  <c:v>39624</c:v>
                </c:pt>
                <c:pt idx="1600">
                  <c:v>39625</c:v>
                </c:pt>
                <c:pt idx="1601">
                  <c:v>39626</c:v>
                </c:pt>
                <c:pt idx="1602">
                  <c:v>39629</c:v>
                </c:pt>
                <c:pt idx="1603">
                  <c:v>39630</c:v>
                </c:pt>
                <c:pt idx="1604">
                  <c:v>39631</c:v>
                </c:pt>
                <c:pt idx="1605">
                  <c:v>39632</c:v>
                </c:pt>
                <c:pt idx="1606">
                  <c:v>39633</c:v>
                </c:pt>
                <c:pt idx="1607">
                  <c:v>39636</c:v>
                </c:pt>
                <c:pt idx="1608">
                  <c:v>39637</c:v>
                </c:pt>
                <c:pt idx="1609">
                  <c:v>39638</c:v>
                </c:pt>
                <c:pt idx="1610">
                  <c:v>39639</c:v>
                </c:pt>
                <c:pt idx="1611">
                  <c:v>39640</c:v>
                </c:pt>
                <c:pt idx="1612">
                  <c:v>39643</c:v>
                </c:pt>
                <c:pt idx="1613">
                  <c:v>39644</c:v>
                </c:pt>
                <c:pt idx="1614">
                  <c:v>39645</c:v>
                </c:pt>
                <c:pt idx="1615">
                  <c:v>39646</c:v>
                </c:pt>
                <c:pt idx="1616">
                  <c:v>39647</c:v>
                </c:pt>
                <c:pt idx="1617">
                  <c:v>39650</c:v>
                </c:pt>
                <c:pt idx="1618">
                  <c:v>39651</c:v>
                </c:pt>
                <c:pt idx="1619">
                  <c:v>39652</c:v>
                </c:pt>
                <c:pt idx="1620">
                  <c:v>39653</c:v>
                </c:pt>
                <c:pt idx="1621">
                  <c:v>39654</c:v>
                </c:pt>
                <c:pt idx="1622">
                  <c:v>39657</c:v>
                </c:pt>
                <c:pt idx="1623">
                  <c:v>39658</c:v>
                </c:pt>
                <c:pt idx="1624">
                  <c:v>39659</c:v>
                </c:pt>
                <c:pt idx="1625">
                  <c:v>39660</c:v>
                </c:pt>
                <c:pt idx="1626">
                  <c:v>39661</c:v>
                </c:pt>
                <c:pt idx="1627">
                  <c:v>39664</c:v>
                </c:pt>
                <c:pt idx="1628">
                  <c:v>39665</c:v>
                </c:pt>
                <c:pt idx="1629">
                  <c:v>39666</c:v>
                </c:pt>
                <c:pt idx="1630">
                  <c:v>39667</c:v>
                </c:pt>
                <c:pt idx="1631">
                  <c:v>39668</c:v>
                </c:pt>
                <c:pt idx="1632">
                  <c:v>39671</c:v>
                </c:pt>
                <c:pt idx="1633">
                  <c:v>39672</c:v>
                </c:pt>
                <c:pt idx="1634">
                  <c:v>39673</c:v>
                </c:pt>
                <c:pt idx="1635">
                  <c:v>39674</c:v>
                </c:pt>
                <c:pt idx="1636">
                  <c:v>39675</c:v>
                </c:pt>
                <c:pt idx="1637">
                  <c:v>39678</c:v>
                </c:pt>
                <c:pt idx="1638">
                  <c:v>39679</c:v>
                </c:pt>
                <c:pt idx="1639">
                  <c:v>39680</c:v>
                </c:pt>
                <c:pt idx="1640">
                  <c:v>39681</c:v>
                </c:pt>
                <c:pt idx="1641">
                  <c:v>39682</c:v>
                </c:pt>
                <c:pt idx="1642">
                  <c:v>39685</c:v>
                </c:pt>
                <c:pt idx="1643">
                  <c:v>39686</c:v>
                </c:pt>
                <c:pt idx="1644">
                  <c:v>39687</c:v>
                </c:pt>
                <c:pt idx="1645">
                  <c:v>39688</c:v>
                </c:pt>
                <c:pt idx="1646">
                  <c:v>39689</c:v>
                </c:pt>
                <c:pt idx="1647">
                  <c:v>39692</c:v>
                </c:pt>
                <c:pt idx="1648">
                  <c:v>39693</c:v>
                </c:pt>
                <c:pt idx="1649">
                  <c:v>39694</c:v>
                </c:pt>
                <c:pt idx="1650">
                  <c:v>39695</c:v>
                </c:pt>
                <c:pt idx="1651">
                  <c:v>39696</c:v>
                </c:pt>
                <c:pt idx="1652">
                  <c:v>39699</c:v>
                </c:pt>
                <c:pt idx="1653">
                  <c:v>39700</c:v>
                </c:pt>
                <c:pt idx="1654">
                  <c:v>39701</c:v>
                </c:pt>
                <c:pt idx="1655">
                  <c:v>39702</c:v>
                </c:pt>
                <c:pt idx="1656">
                  <c:v>39703</c:v>
                </c:pt>
                <c:pt idx="1657">
                  <c:v>39706</c:v>
                </c:pt>
                <c:pt idx="1658">
                  <c:v>39707</c:v>
                </c:pt>
                <c:pt idx="1659">
                  <c:v>39708</c:v>
                </c:pt>
                <c:pt idx="1660">
                  <c:v>39709</c:v>
                </c:pt>
                <c:pt idx="1661">
                  <c:v>39710</c:v>
                </c:pt>
                <c:pt idx="1662">
                  <c:v>39713</c:v>
                </c:pt>
                <c:pt idx="1663">
                  <c:v>39714</c:v>
                </c:pt>
                <c:pt idx="1664">
                  <c:v>39715</c:v>
                </c:pt>
                <c:pt idx="1665">
                  <c:v>39716</c:v>
                </c:pt>
                <c:pt idx="1666">
                  <c:v>39717</c:v>
                </c:pt>
                <c:pt idx="1667">
                  <c:v>39720</c:v>
                </c:pt>
                <c:pt idx="1668">
                  <c:v>39721</c:v>
                </c:pt>
                <c:pt idx="1669">
                  <c:v>39722</c:v>
                </c:pt>
                <c:pt idx="1670">
                  <c:v>39723</c:v>
                </c:pt>
                <c:pt idx="1671">
                  <c:v>39724</c:v>
                </c:pt>
                <c:pt idx="1672">
                  <c:v>39727</c:v>
                </c:pt>
                <c:pt idx="1673">
                  <c:v>39728</c:v>
                </c:pt>
                <c:pt idx="1674">
                  <c:v>39729</c:v>
                </c:pt>
                <c:pt idx="1675">
                  <c:v>39730</c:v>
                </c:pt>
                <c:pt idx="1676">
                  <c:v>39731</c:v>
                </c:pt>
                <c:pt idx="1677">
                  <c:v>39734</c:v>
                </c:pt>
                <c:pt idx="1678">
                  <c:v>39735</c:v>
                </c:pt>
                <c:pt idx="1679">
                  <c:v>39736</c:v>
                </c:pt>
                <c:pt idx="1680">
                  <c:v>39737</c:v>
                </c:pt>
                <c:pt idx="1681">
                  <c:v>39738</c:v>
                </c:pt>
                <c:pt idx="1682">
                  <c:v>39741</c:v>
                </c:pt>
                <c:pt idx="1683">
                  <c:v>39742</c:v>
                </c:pt>
                <c:pt idx="1684">
                  <c:v>39743</c:v>
                </c:pt>
                <c:pt idx="1685">
                  <c:v>39744</c:v>
                </c:pt>
                <c:pt idx="1686">
                  <c:v>39745</c:v>
                </c:pt>
                <c:pt idx="1687">
                  <c:v>39748</c:v>
                </c:pt>
                <c:pt idx="1688">
                  <c:v>39749</c:v>
                </c:pt>
                <c:pt idx="1689">
                  <c:v>39750</c:v>
                </c:pt>
                <c:pt idx="1690">
                  <c:v>39751</c:v>
                </c:pt>
                <c:pt idx="1691">
                  <c:v>39752</c:v>
                </c:pt>
                <c:pt idx="1692">
                  <c:v>39755</c:v>
                </c:pt>
                <c:pt idx="1693">
                  <c:v>39756</c:v>
                </c:pt>
                <c:pt idx="1694">
                  <c:v>39757</c:v>
                </c:pt>
                <c:pt idx="1695">
                  <c:v>39758</c:v>
                </c:pt>
                <c:pt idx="1696">
                  <c:v>39759</c:v>
                </c:pt>
                <c:pt idx="1697">
                  <c:v>39762</c:v>
                </c:pt>
                <c:pt idx="1698">
                  <c:v>39763</c:v>
                </c:pt>
                <c:pt idx="1699">
                  <c:v>39764</c:v>
                </c:pt>
                <c:pt idx="1700">
                  <c:v>39765</c:v>
                </c:pt>
                <c:pt idx="1701">
                  <c:v>39766</c:v>
                </c:pt>
                <c:pt idx="1702">
                  <c:v>39769</c:v>
                </c:pt>
                <c:pt idx="1703">
                  <c:v>39770</c:v>
                </c:pt>
                <c:pt idx="1704">
                  <c:v>39771</c:v>
                </c:pt>
                <c:pt idx="1705">
                  <c:v>39772</c:v>
                </c:pt>
                <c:pt idx="1706">
                  <c:v>39773</c:v>
                </c:pt>
                <c:pt idx="1707">
                  <c:v>39776</c:v>
                </c:pt>
                <c:pt idx="1708">
                  <c:v>39777</c:v>
                </c:pt>
                <c:pt idx="1709">
                  <c:v>39778</c:v>
                </c:pt>
                <c:pt idx="1710">
                  <c:v>39779</c:v>
                </c:pt>
                <c:pt idx="1711">
                  <c:v>39780</c:v>
                </c:pt>
                <c:pt idx="1712">
                  <c:v>39783</c:v>
                </c:pt>
                <c:pt idx="1713">
                  <c:v>39784</c:v>
                </c:pt>
                <c:pt idx="1714">
                  <c:v>39785</c:v>
                </c:pt>
                <c:pt idx="1715">
                  <c:v>39786</c:v>
                </c:pt>
                <c:pt idx="1716">
                  <c:v>39787</c:v>
                </c:pt>
                <c:pt idx="1717">
                  <c:v>39790</c:v>
                </c:pt>
                <c:pt idx="1718">
                  <c:v>39791</c:v>
                </c:pt>
                <c:pt idx="1719">
                  <c:v>39792</c:v>
                </c:pt>
                <c:pt idx="1720">
                  <c:v>39793</c:v>
                </c:pt>
                <c:pt idx="1721">
                  <c:v>39794</c:v>
                </c:pt>
                <c:pt idx="1722">
                  <c:v>39797</c:v>
                </c:pt>
                <c:pt idx="1723">
                  <c:v>39798</c:v>
                </c:pt>
                <c:pt idx="1724">
                  <c:v>39799</c:v>
                </c:pt>
                <c:pt idx="1725">
                  <c:v>39800</c:v>
                </c:pt>
                <c:pt idx="1726">
                  <c:v>39801</c:v>
                </c:pt>
                <c:pt idx="1727">
                  <c:v>39804</c:v>
                </c:pt>
                <c:pt idx="1728">
                  <c:v>39805</c:v>
                </c:pt>
                <c:pt idx="1729">
                  <c:v>39806</c:v>
                </c:pt>
                <c:pt idx="1730">
                  <c:v>39807</c:v>
                </c:pt>
                <c:pt idx="1731">
                  <c:v>39808</c:v>
                </c:pt>
                <c:pt idx="1732">
                  <c:v>39811</c:v>
                </c:pt>
                <c:pt idx="1733">
                  <c:v>39812</c:v>
                </c:pt>
                <c:pt idx="1734">
                  <c:v>39813</c:v>
                </c:pt>
                <c:pt idx="1735">
                  <c:v>39814</c:v>
                </c:pt>
                <c:pt idx="1736">
                  <c:v>39815</c:v>
                </c:pt>
                <c:pt idx="1737">
                  <c:v>39818</c:v>
                </c:pt>
                <c:pt idx="1738">
                  <c:v>39819</c:v>
                </c:pt>
                <c:pt idx="1739">
                  <c:v>39820</c:v>
                </c:pt>
                <c:pt idx="1740">
                  <c:v>39821</c:v>
                </c:pt>
                <c:pt idx="1741">
                  <c:v>39822</c:v>
                </c:pt>
                <c:pt idx="1742">
                  <c:v>39825</c:v>
                </c:pt>
                <c:pt idx="1743">
                  <c:v>39826</c:v>
                </c:pt>
                <c:pt idx="1744">
                  <c:v>39827</c:v>
                </c:pt>
                <c:pt idx="1745">
                  <c:v>39828</c:v>
                </c:pt>
                <c:pt idx="1746">
                  <c:v>39829</c:v>
                </c:pt>
                <c:pt idx="1747">
                  <c:v>39832</c:v>
                </c:pt>
                <c:pt idx="1748">
                  <c:v>39833</c:v>
                </c:pt>
                <c:pt idx="1749">
                  <c:v>39834</c:v>
                </c:pt>
                <c:pt idx="1750">
                  <c:v>39835</c:v>
                </c:pt>
                <c:pt idx="1751">
                  <c:v>39836</c:v>
                </c:pt>
                <c:pt idx="1752">
                  <c:v>39839</c:v>
                </c:pt>
                <c:pt idx="1753">
                  <c:v>39840</c:v>
                </c:pt>
                <c:pt idx="1754">
                  <c:v>39841</c:v>
                </c:pt>
                <c:pt idx="1755">
                  <c:v>39842</c:v>
                </c:pt>
                <c:pt idx="1756">
                  <c:v>39843</c:v>
                </c:pt>
                <c:pt idx="1757">
                  <c:v>39846</c:v>
                </c:pt>
                <c:pt idx="1758">
                  <c:v>39847</c:v>
                </c:pt>
                <c:pt idx="1759">
                  <c:v>39848</c:v>
                </c:pt>
                <c:pt idx="1760">
                  <c:v>39849</c:v>
                </c:pt>
                <c:pt idx="1761">
                  <c:v>39850</c:v>
                </c:pt>
                <c:pt idx="1762">
                  <c:v>39853</c:v>
                </c:pt>
                <c:pt idx="1763">
                  <c:v>39854</c:v>
                </c:pt>
                <c:pt idx="1764">
                  <c:v>39855</c:v>
                </c:pt>
                <c:pt idx="1765">
                  <c:v>39856</c:v>
                </c:pt>
                <c:pt idx="1766">
                  <c:v>39857</c:v>
                </c:pt>
                <c:pt idx="1767">
                  <c:v>39860</c:v>
                </c:pt>
                <c:pt idx="1768">
                  <c:v>39861</c:v>
                </c:pt>
                <c:pt idx="1769">
                  <c:v>39862</c:v>
                </c:pt>
                <c:pt idx="1770">
                  <c:v>39863</c:v>
                </c:pt>
                <c:pt idx="1771">
                  <c:v>39864</c:v>
                </c:pt>
                <c:pt idx="1772">
                  <c:v>39867</c:v>
                </c:pt>
                <c:pt idx="1773">
                  <c:v>39868</c:v>
                </c:pt>
                <c:pt idx="1774">
                  <c:v>39869</c:v>
                </c:pt>
                <c:pt idx="1775">
                  <c:v>39870</c:v>
                </c:pt>
                <c:pt idx="1776">
                  <c:v>39871</c:v>
                </c:pt>
                <c:pt idx="1777">
                  <c:v>39874</c:v>
                </c:pt>
                <c:pt idx="1778">
                  <c:v>39875</c:v>
                </c:pt>
                <c:pt idx="1779">
                  <c:v>39876</c:v>
                </c:pt>
                <c:pt idx="1780">
                  <c:v>39877</c:v>
                </c:pt>
                <c:pt idx="1781">
                  <c:v>39878</c:v>
                </c:pt>
                <c:pt idx="1782">
                  <c:v>39881</c:v>
                </c:pt>
                <c:pt idx="1783">
                  <c:v>39882</c:v>
                </c:pt>
                <c:pt idx="1784">
                  <c:v>39883</c:v>
                </c:pt>
                <c:pt idx="1785">
                  <c:v>39884</c:v>
                </c:pt>
                <c:pt idx="1786">
                  <c:v>39885</c:v>
                </c:pt>
                <c:pt idx="1787">
                  <c:v>39888</c:v>
                </c:pt>
                <c:pt idx="1788">
                  <c:v>39889</c:v>
                </c:pt>
                <c:pt idx="1789">
                  <c:v>39890</c:v>
                </c:pt>
                <c:pt idx="1790">
                  <c:v>39891</c:v>
                </c:pt>
                <c:pt idx="1791">
                  <c:v>39892</c:v>
                </c:pt>
                <c:pt idx="1792">
                  <c:v>39895</c:v>
                </c:pt>
                <c:pt idx="1793">
                  <c:v>39896</c:v>
                </c:pt>
                <c:pt idx="1794">
                  <c:v>39897</c:v>
                </c:pt>
                <c:pt idx="1795">
                  <c:v>39898</c:v>
                </c:pt>
                <c:pt idx="1796">
                  <c:v>39899</c:v>
                </c:pt>
                <c:pt idx="1797">
                  <c:v>39902</c:v>
                </c:pt>
                <c:pt idx="1798">
                  <c:v>39903</c:v>
                </c:pt>
                <c:pt idx="1799">
                  <c:v>39904</c:v>
                </c:pt>
                <c:pt idx="1800">
                  <c:v>39905</c:v>
                </c:pt>
                <c:pt idx="1801">
                  <c:v>39906</c:v>
                </c:pt>
                <c:pt idx="1802">
                  <c:v>39909</c:v>
                </c:pt>
                <c:pt idx="1803">
                  <c:v>39910</c:v>
                </c:pt>
                <c:pt idx="1804">
                  <c:v>39911</c:v>
                </c:pt>
                <c:pt idx="1805">
                  <c:v>39912</c:v>
                </c:pt>
                <c:pt idx="1806">
                  <c:v>39913</c:v>
                </c:pt>
                <c:pt idx="1807">
                  <c:v>39916</c:v>
                </c:pt>
                <c:pt idx="1808">
                  <c:v>39917</c:v>
                </c:pt>
                <c:pt idx="1809">
                  <c:v>39918</c:v>
                </c:pt>
                <c:pt idx="1810">
                  <c:v>39919</c:v>
                </c:pt>
                <c:pt idx="1811">
                  <c:v>39920</c:v>
                </c:pt>
                <c:pt idx="1812">
                  <c:v>39923</c:v>
                </c:pt>
                <c:pt idx="1813">
                  <c:v>39924</c:v>
                </c:pt>
                <c:pt idx="1814">
                  <c:v>39925</c:v>
                </c:pt>
                <c:pt idx="1815">
                  <c:v>39926</c:v>
                </c:pt>
                <c:pt idx="1816">
                  <c:v>39927</c:v>
                </c:pt>
                <c:pt idx="1817">
                  <c:v>39930</c:v>
                </c:pt>
                <c:pt idx="1818">
                  <c:v>39931</c:v>
                </c:pt>
                <c:pt idx="1819">
                  <c:v>39932</c:v>
                </c:pt>
                <c:pt idx="1820">
                  <c:v>39933</c:v>
                </c:pt>
                <c:pt idx="1821">
                  <c:v>39934</c:v>
                </c:pt>
                <c:pt idx="1822">
                  <c:v>39937</c:v>
                </c:pt>
                <c:pt idx="1823">
                  <c:v>39938</c:v>
                </c:pt>
                <c:pt idx="1824">
                  <c:v>39939</c:v>
                </c:pt>
                <c:pt idx="1825">
                  <c:v>39940</c:v>
                </c:pt>
                <c:pt idx="1826">
                  <c:v>39941</c:v>
                </c:pt>
                <c:pt idx="1827">
                  <c:v>39944</c:v>
                </c:pt>
                <c:pt idx="1828">
                  <c:v>39945</c:v>
                </c:pt>
                <c:pt idx="1829">
                  <c:v>39946</c:v>
                </c:pt>
                <c:pt idx="1830">
                  <c:v>39947</c:v>
                </c:pt>
                <c:pt idx="1831">
                  <c:v>39948</c:v>
                </c:pt>
                <c:pt idx="1832">
                  <c:v>39951</c:v>
                </c:pt>
                <c:pt idx="1833">
                  <c:v>39952</c:v>
                </c:pt>
                <c:pt idx="1834">
                  <c:v>39953</c:v>
                </c:pt>
                <c:pt idx="1835">
                  <c:v>39954</c:v>
                </c:pt>
                <c:pt idx="1836">
                  <c:v>39955</c:v>
                </c:pt>
                <c:pt idx="1837">
                  <c:v>39958</c:v>
                </c:pt>
                <c:pt idx="1838">
                  <c:v>39959</c:v>
                </c:pt>
                <c:pt idx="1839">
                  <c:v>39960</c:v>
                </c:pt>
                <c:pt idx="1840">
                  <c:v>39961</c:v>
                </c:pt>
                <c:pt idx="1841">
                  <c:v>39962</c:v>
                </c:pt>
                <c:pt idx="1842">
                  <c:v>39965</c:v>
                </c:pt>
                <c:pt idx="1843">
                  <c:v>39966</c:v>
                </c:pt>
                <c:pt idx="1844">
                  <c:v>39967</c:v>
                </c:pt>
                <c:pt idx="1845">
                  <c:v>39968</c:v>
                </c:pt>
                <c:pt idx="1846">
                  <c:v>39969</c:v>
                </c:pt>
                <c:pt idx="1847">
                  <c:v>39972</c:v>
                </c:pt>
                <c:pt idx="1848">
                  <c:v>39973</c:v>
                </c:pt>
                <c:pt idx="1849">
                  <c:v>39974</c:v>
                </c:pt>
                <c:pt idx="1850">
                  <c:v>39975</c:v>
                </c:pt>
                <c:pt idx="1851">
                  <c:v>39976</c:v>
                </c:pt>
                <c:pt idx="1852">
                  <c:v>39979</c:v>
                </c:pt>
                <c:pt idx="1853">
                  <c:v>39980</c:v>
                </c:pt>
                <c:pt idx="1854">
                  <c:v>39981</c:v>
                </c:pt>
                <c:pt idx="1855">
                  <c:v>39982</c:v>
                </c:pt>
                <c:pt idx="1856">
                  <c:v>39983</c:v>
                </c:pt>
                <c:pt idx="1857">
                  <c:v>39986</c:v>
                </c:pt>
                <c:pt idx="1858">
                  <c:v>39987</c:v>
                </c:pt>
                <c:pt idx="1859">
                  <c:v>39988</c:v>
                </c:pt>
                <c:pt idx="1860">
                  <c:v>39989</c:v>
                </c:pt>
                <c:pt idx="1861">
                  <c:v>39990</c:v>
                </c:pt>
                <c:pt idx="1862">
                  <c:v>39993</c:v>
                </c:pt>
                <c:pt idx="1863">
                  <c:v>39994</c:v>
                </c:pt>
                <c:pt idx="1864">
                  <c:v>39995</c:v>
                </c:pt>
                <c:pt idx="1865">
                  <c:v>39996</c:v>
                </c:pt>
                <c:pt idx="1866">
                  <c:v>39997</c:v>
                </c:pt>
                <c:pt idx="1867">
                  <c:v>40000</c:v>
                </c:pt>
                <c:pt idx="1868">
                  <c:v>40001</c:v>
                </c:pt>
                <c:pt idx="1869">
                  <c:v>40002</c:v>
                </c:pt>
                <c:pt idx="1870">
                  <c:v>40003</c:v>
                </c:pt>
                <c:pt idx="1871">
                  <c:v>40004</c:v>
                </c:pt>
                <c:pt idx="1872">
                  <c:v>40007</c:v>
                </c:pt>
                <c:pt idx="1873">
                  <c:v>40008</c:v>
                </c:pt>
                <c:pt idx="1874">
                  <c:v>40009</c:v>
                </c:pt>
                <c:pt idx="1875">
                  <c:v>40010</c:v>
                </c:pt>
                <c:pt idx="1876">
                  <c:v>40011</c:v>
                </c:pt>
                <c:pt idx="1877">
                  <c:v>40014</c:v>
                </c:pt>
                <c:pt idx="1878">
                  <c:v>40015</c:v>
                </c:pt>
                <c:pt idx="1879">
                  <c:v>40016</c:v>
                </c:pt>
                <c:pt idx="1880">
                  <c:v>40017</c:v>
                </c:pt>
                <c:pt idx="1881">
                  <c:v>40018</c:v>
                </c:pt>
                <c:pt idx="1882">
                  <c:v>40021</c:v>
                </c:pt>
                <c:pt idx="1883">
                  <c:v>40022</c:v>
                </c:pt>
                <c:pt idx="1884">
                  <c:v>40023</c:v>
                </c:pt>
                <c:pt idx="1885">
                  <c:v>40024</c:v>
                </c:pt>
                <c:pt idx="1886">
                  <c:v>40025</c:v>
                </c:pt>
                <c:pt idx="1887">
                  <c:v>40028</c:v>
                </c:pt>
                <c:pt idx="1888">
                  <c:v>40029</c:v>
                </c:pt>
                <c:pt idx="1889">
                  <c:v>40030</c:v>
                </c:pt>
                <c:pt idx="1890">
                  <c:v>40031</c:v>
                </c:pt>
                <c:pt idx="1891">
                  <c:v>40032</c:v>
                </c:pt>
                <c:pt idx="1892">
                  <c:v>40035</c:v>
                </c:pt>
                <c:pt idx="1893">
                  <c:v>40036</c:v>
                </c:pt>
                <c:pt idx="1894">
                  <c:v>40037</c:v>
                </c:pt>
                <c:pt idx="1895">
                  <c:v>40038</c:v>
                </c:pt>
                <c:pt idx="1896">
                  <c:v>40039</c:v>
                </c:pt>
                <c:pt idx="1897">
                  <c:v>40042</c:v>
                </c:pt>
                <c:pt idx="1898">
                  <c:v>40043</c:v>
                </c:pt>
                <c:pt idx="1899">
                  <c:v>40044</c:v>
                </c:pt>
                <c:pt idx="1900">
                  <c:v>40045</c:v>
                </c:pt>
                <c:pt idx="1901">
                  <c:v>40046</c:v>
                </c:pt>
                <c:pt idx="1902">
                  <c:v>40049</c:v>
                </c:pt>
                <c:pt idx="1903">
                  <c:v>40050</c:v>
                </c:pt>
                <c:pt idx="1904">
                  <c:v>40051</c:v>
                </c:pt>
                <c:pt idx="1905">
                  <c:v>40052</c:v>
                </c:pt>
                <c:pt idx="1906">
                  <c:v>40053</c:v>
                </c:pt>
                <c:pt idx="1907">
                  <c:v>40056</c:v>
                </c:pt>
                <c:pt idx="1908">
                  <c:v>40057</c:v>
                </c:pt>
                <c:pt idx="1909">
                  <c:v>40058</c:v>
                </c:pt>
                <c:pt idx="1910">
                  <c:v>40059</c:v>
                </c:pt>
                <c:pt idx="1911">
                  <c:v>40060</c:v>
                </c:pt>
                <c:pt idx="1912">
                  <c:v>40063</c:v>
                </c:pt>
                <c:pt idx="1913">
                  <c:v>40064</c:v>
                </c:pt>
                <c:pt idx="1914">
                  <c:v>40065</c:v>
                </c:pt>
                <c:pt idx="1915">
                  <c:v>40066</c:v>
                </c:pt>
                <c:pt idx="1916">
                  <c:v>40067</c:v>
                </c:pt>
                <c:pt idx="1917">
                  <c:v>40070</c:v>
                </c:pt>
                <c:pt idx="1918">
                  <c:v>40071</c:v>
                </c:pt>
                <c:pt idx="1919">
                  <c:v>40072</c:v>
                </c:pt>
                <c:pt idx="1920">
                  <c:v>40073</c:v>
                </c:pt>
                <c:pt idx="1921">
                  <c:v>40074</c:v>
                </c:pt>
                <c:pt idx="1922">
                  <c:v>40077</c:v>
                </c:pt>
                <c:pt idx="1923">
                  <c:v>40078</c:v>
                </c:pt>
                <c:pt idx="1924">
                  <c:v>40079</c:v>
                </c:pt>
                <c:pt idx="1925">
                  <c:v>40080</c:v>
                </c:pt>
                <c:pt idx="1926">
                  <c:v>40081</c:v>
                </c:pt>
                <c:pt idx="1927">
                  <c:v>40084</c:v>
                </c:pt>
                <c:pt idx="1928">
                  <c:v>40085</c:v>
                </c:pt>
                <c:pt idx="1929">
                  <c:v>40086</c:v>
                </c:pt>
                <c:pt idx="1930">
                  <c:v>40087</c:v>
                </c:pt>
                <c:pt idx="1931">
                  <c:v>40088</c:v>
                </c:pt>
                <c:pt idx="1932">
                  <c:v>40091</c:v>
                </c:pt>
                <c:pt idx="1933">
                  <c:v>40092</c:v>
                </c:pt>
                <c:pt idx="1934">
                  <c:v>40093</c:v>
                </c:pt>
                <c:pt idx="1935">
                  <c:v>40094</c:v>
                </c:pt>
                <c:pt idx="1936">
                  <c:v>40095</c:v>
                </c:pt>
                <c:pt idx="1937">
                  <c:v>40098</c:v>
                </c:pt>
                <c:pt idx="1938">
                  <c:v>40099</c:v>
                </c:pt>
                <c:pt idx="1939">
                  <c:v>40100</c:v>
                </c:pt>
                <c:pt idx="1940">
                  <c:v>40101</c:v>
                </c:pt>
                <c:pt idx="1941">
                  <c:v>40102</c:v>
                </c:pt>
                <c:pt idx="1942">
                  <c:v>40105</c:v>
                </c:pt>
                <c:pt idx="1943">
                  <c:v>40106</c:v>
                </c:pt>
                <c:pt idx="1944">
                  <c:v>40107</c:v>
                </c:pt>
                <c:pt idx="1945">
                  <c:v>40108</c:v>
                </c:pt>
                <c:pt idx="1946">
                  <c:v>40109</c:v>
                </c:pt>
                <c:pt idx="1947">
                  <c:v>40112</c:v>
                </c:pt>
                <c:pt idx="1948">
                  <c:v>40113</c:v>
                </c:pt>
                <c:pt idx="1949">
                  <c:v>40114</c:v>
                </c:pt>
                <c:pt idx="1950">
                  <c:v>40115</c:v>
                </c:pt>
                <c:pt idx="1951">
                  <c:v>40116</c:v>
                </c:pt>
                <c:pt idx="1952">
                  <c:v>40119</c:v>
                </c:pt>
                <c:pt idx="1953">
                  <c:v>40120</c:v>
                </c:pt>
                <c:pt idx="1954">
                  <c:v>40121</c:v>
                </c:pt>
                <c:pt idx="1955">
                  <c:v>40122</c:v>
                </c:pt>
                <c:pt idx="1956">
                  <c:v>40123</c:v>
                </c:pt>
                <c:pt idx="1957">
                  <c:v>40126</c:v>
                </c:pt>
                <c:pt idx="1958">
                  <c:v>40127</c:v>
                </c:pt>
                <c:pt idx="1959">
                  <c:v>40128</c:v>
                </c:pt>
                <c:pt idx="1960">
                  <c:v>40129</c:v>
                </c:pt>
                <c:pt idx="1961">
                  <c:v>40130</c:v>
                </c:pt>
                <c:pt idx="1962">
                  <c:v>40133</c:v>
                </c:pt>
                <c:pt idx="1963">
                  <c:v>40134</c:v>
                </c:pt>
                <c:pt idx="1964">
                  <c:v>40135</c:v>
                </c:pt>
                <c:pt idx="1965">
                  <c:v>40136</c:v>
                </c:pt>
                <c:pt idx="1966">
                  <c:v>40137</c:v>
                </c:pt>
                <c:pt idx="1967">
                  <c:v>40140</c:v>
                </c:pt>
                <c:pt idx="1968">
                  <c:v>40141</c:v>
                </c:pt>
                <c:pt idx="1969">
                  <c:v>40142</c:v>
                </c:pt>
                <c:pt idx="1970">
                  <c:v>40143</c:v>
                </c:pt>
                <c:pt idx="1971">
                  <c:v>40144</c:v>
                </c:pt>
                <c:pt idx="1972">
                  <c:v>40147</c:v>
                </c:pt>
                <c:pt idx="1973">
                  <c:v>40148</c:v>
                </c:pt>
                <c:pt idx="1974">
                  <c:v>40149</c:v>
                </c:pt>
                <c:pt idx="1975">
                  <c:v>40150</c:v>
                </c:pt>
                <c:pt idx="1976">
                  <c:v>40151</c:v>
                </c:pt>
                <c:pt idx="1977">
                  <c:v>40154</c:v>
                </c:pt>
                <c:pt idx="1978">
                  <c:v>40155</c:v>
                </c:pt>
                <c:pt idx="1979">
                  <c:v>40156</c:v>
                </c:pt>
                <c:pt idx="1980">
                  <c:v>40157</c:v>
                </c:pt>
                <c:pt idx="1981">
                  <c:v>40158</c:v>
                </c:pt>
                <c:pt idx="1982">
                  <c:v>40161</c:v>
                </c:pt>
                <c:pt idx="1983">
                  <c:v>40162</c:v>
                </c:pt>
                <c:pt idx="1984">
                  <c:v>40163</c:v>
                </c:pt>
                <c:pt idx="1985">
                  <c:v>40164</c:v>
                </c:pt>
                <c:pt idx="1986">
                  <c:v>40165</c:v>
                </c:pt>
                <c:pt idx="1987">
                  <c:v>40168</c:v>
                </c:pt>
                <c:pt idx="1988">
                  <c:v>40169</c:v>
                </c:pt>
                <c:pt idx="1989">
                  <c:v>40170</c:v>
                </c:pt>
                <c:pt idx="1990">
                  <c:v>40171</c:v>
                </c:pt>
                <c:pt idx="1991">
                  <c:v>40172</c:v>
                </c:pt>
                <c:pt idx="1992">
                  <c:v>40175</c:v>
                </c:pt>
                <c:pt idx="1993">
                  <c:v>40176</c:v>
                </c:pt>
                <c:pt idx="1994">
                  <c:v>40177</c:v>
                </c:pt>
                <c:pt idx="1995">
                  <c:v>40178</c:v>
                </c:pt>
                <c:pt idx="1996">
                  <c:v>40179</c:v>
                </c:pt>
                <c:pt idx="1997">
                  <c:v>40182</c:v>
                </c:pt>
                <c:pt idx="1998">
                  <c:v>40183</c:v>
                </c:pt>
                <c:pt idx="1999">
                  <c:v>40184</c:v>
                </c:pt>
                <c:pt idx="2000">
                  <c:v>40185</c:v>
                </c:pt>
                <c:pt idx="2001">
                  <c:v>40186</c:v>
                </c:pt>
                <c:pt idx="2002">
                  <c:v>40189</c:v>
                </c:pt>
                <c:pt idx="2003">
                  <c:v>40190</c:v>
                </c:pt>
                <c:pt idx="2004">
                  <c:v>40191</c:v>
                </c:pt>
                <c:pt idx="2005">
                  <c:v>40192</c:v>
                </c:pt>
                <c:pt idx="2006">
                  <c:v>40193</c:v>
                </c:pt>
                <c:pt idx="2007">
                  <c:v>40196</c:v>
                </c:pt>
                <c:pt idx="2008">
                  <c:v>40197</c:v>
                </c:pt>
                <c:pt idx="2009">
                  <c:v>40198</c:v>
                </c:pt>
                <c:pt idx="2010">
                  <c:v>40199</c:v>
                </c:pt>
                <c:pt idx="2011">
                  <c:v>40200</c:v>
                </c:pt>
                <c:pt idx="2012">
                  <c:v>40203</c:v>
                </c:pt>
                <c:pt idx="2013">
                  <c:v>40204</c:v>
                </c:pt>
                <c:pt idx="2014">
                  <c:v>40205</c:v>
                </c:pt>
                <c:pt idx="2015">
                  <c:v>40206</c:v>
                </c:pt>
                <c:pt idx="2016">
                  <c:v>40207</c:v>
                </c:pt>
                <c:pt idx="2017">
                  <c:v>40210</c:v>
                </c:pt>
                <c:pt idx="2018">
                  <c:v>40211</c:v>
                </c:pt>
                <c:pt idx="2019">
                  <c:v>40212</c:v>
                </c:pt>
                <c:pt idx="2020">
                  <c:v>40213</c:v>
                </c:pt>
                <c:pt idx="2021">
                  <c:v>40214</c:v>
                </c:pt>
                <c:pt idx="2022">
                  <c:v>40217</c:v>
                </c:pt>
                <c:pt idx="2023">
                  <c:v>40218</c:v>
                </c:pt>
                <c:pt idx="2024">
                  <c:v>40219</c:v>
                </c:pt>
                <c:pt idx="2025">
                  <c:v>40220</c:v>
                </c:pt>
                <c:pt idx="2026">
                  <c:v>40221</c:v>
                </c:pt>
                <c:pt idx="2027">
                  <c:v>40224</c:v>
                </c:pt>
                <c:pt idx="2028">
                  <c:v>40225</c:v>
                </c:pt>
                <c:pt idx="2029">
                  <c:v>40226</c:v>
                </c:pt>
                <c:pt idx="2030">
                  <c:v>40227</c:v>
                </c:pt>
                <c:pt idx="2031">
                  <c:v>40228</c:v>
                </c:pt>
                <c:pt idx="2032">
                  <c:v>40231</c:v>
                </c:pt>
                <c:pt idx="2033">
                  <c:v>40232</c:v>
                </c:pt>
                <c:pt idx="2034">
                  <c:v>40233</c:v>
                </c:pt>
                <c:pt idx="2035">
                  <c:v>40234</c:v>
                </c:pt>
                <c:pt idx="2036">
                  <c:v>40235</c:v>
                </c:pt>
                <c:pt idx="2037">
                  <c:v>40238</c:v>
                </c:pt>
                <c:pt idx="2038">
                  <c:v>40239</c:v>
                </c:pt>
                <c:pt idx="2039">
                  <c:v>40240</c:v>
                </c:pt>
                <c:pt idx="2040">
                  <c:v>40241</c:v>
                </c:pt>
                <c:pt idx="2041">
                  <c:v>40242</c:v>
                </c:pt>
                <c:pt idx="2042">
                  <c:v>40245</c:v>
                </c:pt>
                <c:pt idx="2043">
                  <c:v>40246</c:v>
                </c:pt>
                <c:pt idx="2044">
                  <c:v>40247</c:v>
                </c:pt>
                <c:pt idx="2045">
                  <c:v>40248</c:v>
                </c:pt>
                <c:pt idx="2046">
                  <c:v>40249</c:v>
                </c:pt>
                <c:pt idx="2047">
                  <c:v>40252</c:v>
                </c:pt>
                <c:pt idx="2048">
                  <c:v>40253</c:v>
                </c:pt>
                <c:pt idx="2049">
                  <c:v>40254</c:v>
                </c:pt>
                <c:pt idx="2050">
                  <c:v>40255</c:v>
                </c:pt>
                <c:pt idx="2051">
                  <c:v>40256</c:v>
                </c:pt>
                <c:pt idx="2052">
                  <c:v>40259</c:v>
                </c:pt>
                <c:pt idx="2053">
                  <c:v>40260</c:v>
                </c:pt>
                <c:pt idx="2054">
                  <c:v>40261</c:v>
                </c:pt>
                <c:pt idx="2055">
                  <c:v>40262</c:v>
                </c:pt>
                <c:pt idx="2056">
                  <c:v>40263</c:v>
                </c:pt>
                <c:pt idx="2057">
                  <c:v>40266</c:v>
                </c:pt>
                <c:pt idx="2058">
                  <c:v>40267</c:v>
                </c:pt>
                <c:pt idx="2059">
                  <c:v>40268</c:v>
                </c:pt>
                <c:pt idx="2060">
                  <c:v>40269</c:v>
                </c:pt>
                <c:pt idx="2061">
                  <c:v>40270</c:v>
                </c:pt>
                <c:pt idx="2062">
                  <c:v>40273</c:v>
                </c:pt>
                <c:pt idx="2063">
                  <c:v>40274</c:v>
                </c:pt>
                <c:pt idx="2064">
                  <c:v>40275</c:v>
                </c:pt>
                <c:pt idx="2065">
                  <c:v>40276</c:v>
                </c:pt>
                <c:pt idx="2066">
                  <c:v>40277</c:v>
                </c:pt>
                <c:pt idx="2067">
                  <c:v>40280</c:v>
                </c:pt>
                <c:pt idx="2068">
                  <c:v>40281</c:v>
                </c:pt>
                <c:pt idx="2069">
                  <c:v>40282</c:v>
                </c:pt>
                <c:pt idx="2070">
                  <c:v>40283</c:v>
                </c:pt>
                <c:pt idx="2071">
                  <c:v>40284</c:v>
                </c:pt>
                <c:pt idx="2072">
                  <c:v>40287</c:v>
                </c:pt>
                <c:pt idx="2073">
                  <c:v>40288</c:v>
                </c:pt>
                <c:pt idx="2074">
                  <c:v>40289</c:v>
                </c:pt>
                <c:pt idx="2075">
                  <c:v>40290</c:v>
                </c:pt>
                <c:pt idx="2076">
                  <c:v>40291</c:v>
                </c:pt>
                <c:pt idx="2077">
                  <c:v>40294</c:v>
                </c:pt>
                <c:pt idx="2078">
                  <c:v>40295</c:v>
                </c:pt>
                <c:pt idx="2079">
                  <c:v>40296</c:v>
                </c:pt>
                <c:pt idx="2080">
                  <c:v>40297</c:v>
                </c:pt>
                <c:pt idx="2081">
                  <c:v>40298</c:v>
                </c:pt>
                <c:pt idx="2082">
                  <c:v>40301</c:v>
                </c:pt>
                <c:pt idx="2083">
                  <c:v>40302</c:v>
                </c:pt>
                <c:pt idx="2084">
                  <c:v>40303</c:v>
                </c:pt>
                <c:pt idx="2085">
                  <c:v>40304</c:v>
                </c:pt>
                <c:pt idx="2086">
                  <c:v>40305</c:v>
                </c:pt>
                <c:pt idx="2087">
                  <c:v>40308</c:v>
                </c:pt>
                <c:pt idx="2088">
                  <c:v>40309</c:v>
                </c:pt>
                <c:pt idx="2089">
                  <c:v>40310</c:v>
                </c:pt>
                <c:pt idx="2090">
                  <c:v>40311</c:v>
                </c:pt>
                <c:pt idx="2091">
                  <c:v>40312</c:v>
                </c:pt>
                <c:pt idx="2092">
                  <c:v>40315</c:v>
                </c:pt>
                <c:pt idx="2093">
                  <c:v>40316</c:v>
                </c:pt>
                <c:pt idx="2094">
                  <c:v>40317</c:v>
                </c:pt>
                <c:pt idx="2095">
                  <c:v>40318</c:v>
                </c:pt>
                <c:pt idx="2096">
                  <c:v>40319</c:v>
                </c:pt>
                <c:pt idx="2097">
                  <c:v>40322</c:v>
                </c:pt>
                <c:pt idx="2098">
                  <c:v>40323</c:v>
                </c:pt>
                <c:pt idx="2099">
                  <c:v>40324</c:v>
                </c:pt>
                <c:pt idx="2100">
                  <c:v>40325</c:v>
                </c:pt>
                <c:pt idx="2101">
                  <c:v>40326</c:v>
                </c:pt>
                <c:pt idx="2102">
                  <c:v>40329</c:v>
                </c:pt>
                <c:pt idx="2103">
                  <c:v>40330</c:v>
                </c:pt>
                <c:pt idx="2104">
                  <c:v>40331</c:v>
                </c:pt>
                <c:pt idx="2105">
                  <c:v>40332</c:v>
                </c:pt>
                <c:pt idx="2106">
                  <c:v>40333</c:v>
                </c:pt>
                <c:pt idx="2107">
                  <c:v>40336</c:v>
                </c:pt>
                <c:pt idx="2108">
                  <c:v>40337</c:v>
                </c:pt>
                <c:pt idx="2109">
                  <c:v>40338</c:v>
                </c:pt>
                <c:pt idx="2110">
                  <c:v>40339</c:v>
                </c:pt>
                <c:pt idx="2111">
                  <c:v>40340</c:v>
                </c:pt>
                <c:pt idx="2112">
                  <c:v>40343</c:v>
                </c:pt>
                <c:pt idx="2113">
                  <c:v>40344</c:v>
                </c:pt>
                <c:pt idx="2114">
                  <c:v>40345</c:v>
                </c:pt>
                <c:pt idx="2115">
                  <c:v>40346</c:v>
                </c:pt>
                <c:pt idx="2116">
                  <c:v>40347</c:v>
                </c:pt>
                <c:pt idx="2117">
                  <c:v>40350</c:v>
                </c:pt>
                <c:pt idx="2118">
                  <c:v>40351</c:v>
                </c:pt>
                <c:pt idx="2119">
                  <c:v>40352</c:v>
                </c:pt>
                <c:pt idx="2120">
                  <c:v>40353</c:v>
                </c:pt>
                <c:pt idx="2121">
                  <c:v>40354</c:v>
                </c:pt>
                <c:pt idx="2122">
                  <c:v>40357</c:v>
                </c:pt>
                <c:pt idx="2123">
                  <c:v>40358</c:v>
                </c:pt>
                <c:pt idx="2124">
                  <c:v>40359</c:v>
                </c:pt>
                <c:pt idx="2125">
                  <c:v>40360</c:v>
                </c:pt>
                <c:pt idx="2126">
                  <c:v>40361</c:v>
                </c:pt>
                <c:pt idx="2127">
                  <c:v>40364</c:v>
                </c:pt>
                <c:pt idx="2128">
                  <c:v>40365</c:v>
                </c:pt>
                <c:pt idx="2129">
                  <c:v>40366</c:v>
                </c:pt>
                <c:pt idx="2130">
                  <c:v>40367</c:v>
                </c:pt>
                <c:pt idx="2131">
                  <c:v>40368</c:v>
                </c:pt>
                <c:pt idx="2132">
                  <c:v>40371</c:v>
                </c:pt>
                <c:pt idx="2133">
                  <c:v>40372</c:v>
                </c:pt>
                <c:pt idx="2134">
                  <c:v>40373</c:v>
                </c:pt>
                <c:pt idx="2135">
                  <c:v>40374</c:v>
                </c:pt>
                <c:pt idx="2136">
                  <c:v>40375</c:v>
                </c:pt>
                <c:pt idx="2137">
                  <c:v>40378</c:v>
                </c:pt>
                <c:pt idx="2138">
                  <c:v>40379</c:v>
                </c:pt>
                <c:pt idx="2139">
                  <c:v>40380</c:v>
                </c:pt>
                <c:pt idx="2140">
                  <c:v>40381</c:v>
                </c:pt>
                <c:pt idx="2141">
                  <c:v>40382</c:v>
                </c:pt>
                <c:pt idx="2142">
                  <c:v>40385</c:v>
                </c:pt>
                <c:pt idx="2143">
                  <c:v>40386</c:v>
                </c:pt>
                <c:pt idx="2144">
                  <c:v>40387</c:v>
                </c:pt>
                <c:pt idx="2145">
                  <c:v>40388</c:v>
                </c:pt>
                <c:pt idx="2146">
                  <c:v>40389</c:v>
                </c:pt>
                <c:pt idx="2147">
                  <c:v>40392</c:v>
                </c:pt>
                <c:pt idx="2148">
                  <c:v>40393</c:v>
                </c:pt>
                <c:pt idx="2149">
                  <c:v>40394</c:v>
                </c:pt>
                <c:pt idx="2150">
                  <c:v>40395</c:v>
                </c:pt>
                <c:pt idx="2151">
                  <c:v>40396</c:v>
                </c:pt>
                <c:pt idx="2152">
                  <c:v>40399</c:v>
                </c:pt>
                <c:pt idx="2153">
                  <c:v>40400</c:v>
                </c:pt>
                <c:pt idx="2154">
                  <c:v>40401</c:v>
                </c:pt>
                <c:pt idx="2155">
                  <c:v>40402</c:v>
                </c:pt>
                <c:pt idx="2156">
                  <c:v>40403</c:v>
                </c:pt>
                <c:pt idx="2157">
                  <c:v>40406</c:v>
                </c:pt>
                <c:pt idx="2158">
                  <c:v>40407</c:v>
                </c:pt>
                <c:pt idx="2159">
                  <c:v>40408</c:v>
                </c:pt>
                <c:pt idx="2160">
                  <c:v>40409</c:v>
                </c:pt>
                <c:pt idx="2161">
                  <c:v>40410</c:v>
                </c:pt>
                <c:pt idx="2162">
                  <c:v>40413</c:v>
                </c:pt>
                <c:pt idx="2163">
                  <c:v>40414</c:v>
                </c:pt>
                <c:pt idx="2164">
                  <c:v>40415</c:v>
                </c:pt>
                <c:pt idx="2165">
                  <c:v>40416</c:v>
                </c:pt>
                <c:pt idx="2166">
                  <c:v>40417</c:v>
                </c:pt>
                <c:pt idx="2167">
                  <c:v>40420</c:v>
                </c:pt>
                <c:pt idx="2168">
                  <c:v>40421</c:v>
                </c:pt>
                <c:pt idx="2169">
                  <c:v>40422</c:v>
                </c:pt>
                <c:pt idx="2170">
                  <c:v>40423</c:v>
                </c:pt>
                <c:pt idx="2171">
                  <c:v>40424</c:v>
                </c:pt>
                <c:pt idx="2172">
                  <c:v>40427</c:v>
                </c:pt>
                <c:pt idx="2173">
                  <c:v>40428</c:v>
                </c:pt>
                <c:pt idx="2174">
                  <c:v>40429</c:v>
                </c:pt>
                <c:pt idx="2175">
                  <c:v>40430</c:v>
                </c:pt>
                <c:pt idx="2176">
                  <c:v>40431</c:v>
                </c:pt>
                <c:pt idx="2177">
                  <c:v>40434</c:v>
                </c:pt>
                <c:pt idx="2178">
                  <c:v>40435</c:v>
                </c:pt>
                <c:pt idx="2179">
                  <c:v>40436</c:v>
                </c:pt>
                <c:pt idx="2180">
                  <c:v>40437</c:v>
                </c:pt>
                <c:pt idx="2181">
                  <c:v>40438</c:v>
                </c:pt>
                <c:pt idx="2182">
                  <c:v>40441</c:v>
                </c:pt>
                <c:pt idx="2183">
                  <c:v>40442</c:v>
                </c:pt>
                <c:pt idx="2184">
                  <c:v>40443</c:v>
                </c:pt>
                <c:pt idx="2185">
                  <c:v>40444</c:v>
                </c:pt>
                <c:pt idx="2186">
                  <c:v>40445</c:v>
                </c:pt>
                <c:pt idx="2187">
                  <c:v>40448</c:v>
                </c:pt>
                <c:pt idx="2188">
                  <c:v>40449</c:v>
                </c:pt>
                <c:pt idx="2189">
                  <c:v>40450</c:v>
                </c:pt>
                <c:pt idx="2190">
                  <c:v>40451</c:v>
                </c:pt>
                <c:pt idx="2191">
                  <c:v>40452</c:v>
                </c:pt>
                <c:pt idx="2192">
                  <c:v>40455</c:v>
                </c:pt>
                <c:pt idx="2193">
                  <c:v>40456</c:v>
                </c:pt>
                <c:pt idx="2194">
                  <c:v>40457</c:v>
                </c:pt>
                <c:pt idx="2195">
                  <c:v>40458</c:v>
                </c:pt>
                <c:pt idx="2196">
                  <c:v>40459</c:v>
                </c:pt>
                <c:pt idx="2197">
                  <c:v>40462</c:v>
                </c:pt>
                <c:pt idx="2198">
                  <c:v>40463</c:v>
                </c:pt>
                <c:pt idx="2199">
                  <c:v>40464</c:v>
                </c:pt>
                <c:pt idx="2200">
                  <c:v>40465</c:v>
                </c:pt>
                <c:pt idx="2201">
                  <c:v>40466</c:v>
                </c:pt>
                <c:pt idx="2202">
                  <c:v>40469</c:v>
                </c:pt>
                <c:pt idx="2203">
                  <c:v>40470</c:v>
                </c:pt>
                <c:pt idx="2204">
                  <c:v>40471</c:v>
                </c:pt>
                <c:pt idx="2205">
                  <c:v>40472</c:v>
                </c:pt>
                <c:pt idx="2206">
                  <c:v>40473</c:v>
                </c:pt>
                <c:pt idx="2207">
                  <c:v>40476</c:v>
                </c:pt>
                <c:pt idx="2208">
                  <c:v>40477</c:v>
                </c:pt>
                <c:pt idx="2209">
                  <c:v>40478</c:v>
                </c:pt>
                <c:pt idx="2210">
                  <c:v>40479</c:v>
                </c:pt>
                <c:pt idx="2211">
                  <c:v>40480</c:v>
                </c:pt>
                <c:pt idx="2212">
                  <c:v>40483</c:v>
                </c:pt>
                <c:pt idx="2213">
                  <c:v>40484</c:v>
                </c:pt>
                <c:pt idx="2214">
                  <c:v>40485</c:v>
                </c:pt>
                <c:pt idx="2215">
                  <c:v>40486</c:v>
                </c:pt>
                <c:pt idx="2216">
                  <c:v>40487</c:v>
                </c:pt>
                <c:pt idx="2217">
                  <c:v>40490</c:v>
                </c:pt>
                <c:pt idx="2218">
                  <c:v>40491</c:v>
                </c:pt>
                <c:pt idx="2219">
                  <c:v>40492</c:v>
                </c:pt>
                <c:pt idx="2220">
                  <c:v>40493</c:v>
                </c:pt>
                <c:pt idx="2221">
                  <c:v>40494</c:v>
                </c:pt>
                <c:pt idx="2222">
                  <c:v>40497</c:v>
                </c:pt>
                <c:pt idx="2223">
                  <c:v>40498</c:v>
                </c:pt>
                <c:pt idx="2224">
                  <c:v>40499</c:v>
                </c:pt>
                <c:pt idx="2225">
                  <c:v>40500</c:v>
                </c:pt>
                <c:pt idx="2226">
                  <c:v>40501</c:v>
                </c:pt>
                <c:pt idx="2227">
                  <c:v>40504</c:v>
                </c:pt>
                <c:pt idx="2228">
                  <c:v>40505</c:v>
                </c:pt>
                <c:pt idx="2229">
                  <c:v>40506</c:v>
                </c:pt>
                <c:pt idx="2230">
                  <c:v>40507</c:v>
                </c:pt>
                <c:pt idx="2231">
                  <c:v>40508</c:v>
                </c:pt>
                <c:pt idx="2232">
                  <c:v>40511</c:v>
                </c:pt>
                <c:pt idx="2233">
                  <c:v>40512</c:v>
                </c:pt>
                <c:pt idx="2234">
                  <c:v>40513</c:v>
                </c:pt>
                <c:pt idx="2235">
                  <c:v>40514</c:v>
                </c:pt>
                <c:pt idx="2236">
                  <c:v>40515</c:v>
                </c:pt>
                <c:pt idx="2237">
                  <c:v>40518</c:v>
                </c:pt>
                <c:pt idx="2238">
                  <c:v>40519</c:v>
                </c:pt>
                <c:pt idx="2239">
                  <c:v>40520</c:v>
                </c:pt>
                <c:pt idx="2240">
                  <c:v>40521</c:v>
                </c:pt>
                <c:pt idx="2241">
                  <c:v>40522</c:v>
                </c:pt>
                <c:pt idx="2242">
                  <c:v>40525</c:v>
                </c:pt>
                <c:pt idx="2243">
                  <c:v>40526</c:v>
                </c:pt>
                <c:pt idx="2244">
                  <c:v>40527</c:v>
                </c:pt>
                <c:pt idx="2245">
                  <c:v>40528</c:v>
                </c:pt>
                <c:pt idx="2246">
                  <c:v>40529</c:v>
                </c:pt>
                <c:pt idx="2247">
                  <c:v>40532</c:v>
                </c:pt>
                <c:pt idx="2248">
                  <c:v>40533</c:v>
                </c:pt>
                <c:pt idx="2249">
                  <c:v>40534</c:v>
                </c:pt>
                <c:pt idx="2250">
                  <c:v>40535</c:v>
                </c:pt>
                <c:pt idx="2251">
                  <c:v>40536</c:v>
                </c:pt>
                <c:pt idx="2252">
                  <c:v>40539</c:v>
                </c:pt>
                <c:pt idx="2253">
                  <c:v>40540</c:v>
                </c:pt>
                <c:pt idx="2254">
                  <c:v>40541</c:v>
                </c:pt>
                <c:pt idx="2255">
                  <c:v>40542</c:v>
                </c:pt>
                <c:pt idx="2256">
                  <c:v>40543</c:v>
                </c:pt>
                <c:pt idx="2257">
                  <c:v>40546</c:v>
                </c:pt>
                <c:pt idx="2258">
                  <c:v>40547</c:v>
                </c:pt>
                <c:pt idx="2259">
                  <c:v>40548</c:v>
                </c:pt>
                <c:pt idx="2260">
                  <c:v>40549</c:v>
                </c:pt>
                <c:pt idx="2261">
                  <c:v>40550</c:v>
                </c:pt>
                <c:pt idx="2262">
                  <c:v>40553</c:v>
                </c:pt>
                <c:pt idx="2263">
                  <c:v>40554</c:v>
                </c:pt>
                <c:pt idx="2264">
                  <c:v>40555</c:v>
                </c:pt>
                <c:pt idx="2265">
                  <c:v>40556</c:v>
                </c:pt>
                <c:pt idx="2266">
                  <c:v>40557</c:v>
                </c:pt>
                <c:pt idx="2267">
                  <c:v>40560</c:v>
                </c:pt>
                <c:pt idx="2268">
                  <c:v>40561</c:v>
                </c:pt>
                <c:pt idx="2269">
                  <c:v>40562</c:v>
                </c:pt>
                <c:pt idx="2270">
                  <c:v>40563</c:v>
                </c:pt>
                <c:pt idx="2271">
                  <c:v>40564</c:v>
                </c:pt>
                <c:pt idx="2272">
                  <c:v>40567</c:v>
                </c:pt>
                <c:pt idx="2273">
                  <c:v>40568</c:v>
                </c:pt>
                <c:pt idx="2274">
                  <c:v>40569</c:v>
                </c:pt>
                <c:pt idx="2275">
                  <c:v>40570</c:v>
                </c:pt>
                <c:pt idx="2276">
                  <c:v>40571</c:v>
                </c:pt>
                <c:pt idx="2277">
                  <c:v>40574</c:v>
                </c:pt>
                <c:pt idx="2278">
                  <c:v>40575</c:v>
                </c:pt>
                <c:pt idx="2279">
                  <c:v>40576</c:v>
                </c:pt>
                <c:pt idx="2280">
                  <c:v>40577</c:v>
                </c:pt>
                <c:pt idx="2281">
                  <c:v>40578</c:v>
                </c:pt>
                <c:pt idx="2282">
                  <c:v>40581</c:v>
                </c:pt>
                <c:pt idx="2283">
                  <c:v>40582</c:v>
                </c:pt>
                <c:pt idx="2284">
                  <c:v>40583</c:v>
                </c:pt>
                <c:pt idx="2285">
                  <c:v>40584</c:v>
                </c:pt>
                <c:pt idx="2286">
                  <c:v>40585</c:v>
                </c:pt>
                <c:pt idx="2287">
                  <c:v>40588</c:v>
                </c:pt>
                <c:pt idx="2288">
                  <c:v>40589</c:v>
                </c:pt>
                <c:pt idx="2289">
                  <c:v>40590</c:v>
                </c:pt>
                <c:pt idx="2290">
                  <c:v>40591</c:v>
                </c:pt>
                <c:pt idx="2291">
                  <c:v>40592</c:v>
                </c:pt>
                <c:pt idx="2292">
                  <c:v>40595</c:v>
                </c:pt>
                <c:pt idx="2293">
                  <c:v>40596</c:v>
                </c:pt>
                <c:pt idx="2294">
                  <c:v>40597</c:v>
                </c:pt>
                <c:pt idx="2295">
                  <c:v>40598</c:v>
                </c:pt>
                <c:pt idx="2296">
                  <c:v>40599</c:v>
                </c:pt>
                <c:pt idx="2297">
                  <c:v>40602</c:v>
                </c:pt>
                <c:pt idx="2298">
                  <c:v>40603</c:v>
                </c:pt>
                <c:pt idx="2299">
                  <c:v>40604</c:v>
                </c:pt>
                <c:pt idx="2300">
                  <c:v>40605</c:v>
                </c:pt>
                <c:pt idx="2301">
                  <c:v>40606</c:v>
                </c:pt>
                <c:pt idx="2302">
                  <c:v>40609</c:v>
                </c:pt>
                <c:pt idx="2303">
                  <c:v>40610</c:v>
                </c:pt>
                <c:pt idx="2304">
                  <c:v>40611</c:v>
                </c:pt>
                <c:pt idx="2305">
                  <c:v>40612</c:v>
                </c:pt>
                <c:pt idx="2306">
                  <c:v>40613</c:v>
                </c:pt>
                <c:pt idx="2307">
                  <c:v>40616</c:v>
                </c:pt>
                <c:pt idx="2308">
                  <c:v>40617</c:v>
                </c:pt>
                <c:pt idx="2309">
                  <c:v>40618</c:v>
                </c:pt>
                <c:pt idx="2310">
                  <c:v>40619</c:v>
                </c:pt>
                <c:pt idx="2311">
                  <c:v>40620</c:v>
                </c:pt>
                <c:pt idx="2312">
                  <c:v>40623</c:v>
                </c:pt>
                <c:pt idx="2313">
                  <c:v>40624</c:v>
                </c:pt>
                <c:pt idx="2314">
                  <c:v>40625</c:v>
                </c:pt>
                <c:pt idx="2315">
                  <c:v>40626</c:v>
                </c:pt>
                <c:pt idx="2316">
                  <c:v>40627</c:v>
                </c:pt>
                <c:pt idx="2317">
                  <c:v>40630</c:v>
                </c:pt>
                <c:pt idx="2318">
                  <c:v>40631</c:v>
                </c:pt>
                <c:pt idx="2319">
                  <c:v>40632</c:v>
                </c:pt>
                <c:pt idx="2320">
                  <c:v>40633</c:v>
                </c:pt>
                <c:pt idx="2321">
                  <c:v>40634</c:v>
                </c:pt>
                <c:pt idx="2322">
                  <c:v>40637</c:v>
                </c:pt>
                <c:pt idx="2323">
                  <c:v>40638</c:v>
                </c:pt>
                <c:pt idx="2324">
                  <c:v>40639</c:v>
                </c:pt>
                <c:pt idx="2325">
                  <c:v>40640</c:v>
                </c:pt>
                <c:pt idx="2326">
                  <c:v>40641</c:v>
                </c:pt>
                <c:pt idx="2327">
                  <c:v>40644</c:v>
                </c:pt>
                <c:pt idx="2328">
                  <c:v>40645</c:v>
                </c:pt>
                <c:pt idx="2329">
                  <c:v>40646</c:v>
                </c:pt>
                <c:pt idx="2330">
                  <c:v>40647</c:v>
                </c:pt>
                <c:pt idx="2331">
                  <c:v>40648</c:v>
                </c:pt>
                <c:pt idx="2332">
                  <c:v>40651</c:v>
                </c:pt>
                <c:pt idx="2333">
                  <c:v>40652</c:v>
                </c:pt>
                <c:pt idx="2334">
                  <c:v>40653</c:v>
                </c:pt>
                <c:pt idx="2335">
                  <c:v>40654</c:v>
                </c:pt>
                <c:pt idx="2336">
                  <c:v>40655</c:v>
                </c:pt>
                <c:pt idx="2337">
                  <c:v>40658</c:v>
                </c:pt>
                <c:pt idx="2338">
                  <c:v>40659</c:v>
                </c:pt>
                <c:pt idx="2339">
                  <c:v>40660</c:v>
                </c:pt>
                <c:pt idx="2340">
                  <c:v>40661</c:v>
                </c:pt>
                <c:pt idx="2341">
                  <c:v>40662</c:v>
                </c:pt>
                <c:pt idx="2342">
                  <c:v>40665</c:v>
                </c:pt>
                <c:pt idx="2343">
                  <c:v>40666</c:v>
                </c:pt>
                <c:pt idx="2344">
                  <c:v>40667</c:v>
                </c:pt>
                <c:pt idx="2345">
                  <c:v>40668</c:v>
                </c:pt>
                <c:pt idx="2346">
                  <c:v>40669</c:v>
                </c:pt>
                <c:pt idx="2347">
                  <c:v>40672</c:v>
                </c:pt>
                <c:pt idx="2348">
                  <c:v>40673</c:v>
                </c:pt>
                <c:pt idx="2349">
                  <c:v>40674</c:v>
                </c:pt>
                <c:pt idx="2350">
                  <c:v>40675</c:v>
                </c:pt>
                <c:pt idx="2351">
                  <c:v>40676</c:v>
                </c:pt>
                <c:pt idx="2352">
                  <c:v>40679</c:v>
                </c:pt>
                <c:pt idx="2353">
                  <c:v>40680</c:v>
                </c:pt>
                <c:pt idx="2354">
                  <c:v>40681</c:v>
                </c:pt>
                <c:pt idx="2355">
                  <c:v>40682</c:v>
                </c:pt>
                <c:pt idx="2356">
                  <c:v>40683</c:v>
                </c:pt>
                <c:pt idx="2357">
                  <c:v>40686</c:v>
                </c:pt>
                <c:pt idx="2358">
                  <c:v>40687</c:v>
                </c:pt>
                <c:pt idx="2359">
                  <c:v>40688</c:v>
                </c:pt>
                <c:pt idx="2360">
                  <c:v>40689</c:v>
                </c:pt>
                <c:pt idx="2361">
                  <c:v>40690</c:v>
                </c:pt>
                <c:pt idx="2362">
                  <c:v>40693</c:v>
                </c:pt>
                <c:pt idx="2363">
                  <c:v>40694</c:v>
                </c:pt>
                <c:pt idx="2364">
                  <c:v>40695</c:v>
                </c:pt>
                <c:pt idx="2365">
                  <c:v>40696</c:v>
                </c:pt>
                <c:pt idx="2366">
                  <c:v>40697</c:v>
                </c:pt>
                <c:pt idx="2367">
                  <c:v>40700</c:v>
                </c:pt>
                <c:pt idx="2368">
                  <c:v>40701</c:v>
                </c:pt>
                <c:pt idx="2369">
                  <c:v>40702</c:v>
                </c:pt>
                <c:pt idx="2370">
                  <c:v>40703</c:v>
                </c:pt>
                <c:pt idx="2371">
                  <c:v>40704</c:v>
                </c:pt>
                <c:pt idx="2372">
                  <c:v>40707</c:v>
                </c:pt>
                <c:pt idx="2373">
                  <c:v>40708</c:v>
                </c:pt>
                <c:pt idx="2374">
                  <c:v>40709</c:v>
                </c:pt>
                <c:pt idx="2375">
                  <c:v>40710</c:v>
                </c:pt>
                <c:pt idx="2376">
                  <c:v>40711</c:v>
                </c:pt>
                <c:pt idx="2377">
                  <c:v>40714</c:v>
                </c:pt>
                <c:pt idx="2378">
                  <c:v>40715</c:v>
                </c:pt>
                <c:pt idx="2379">
                  <c:v>40716</c:v>
                </c:pt>
                <c:pt idx="2380">
                  <c:v>40717</c:v>
                </c:pt>
                <c:pt idx="2381">
                  <c:v>40718</c:v>
                </c:pt>
                <c:pt idx="2382">
                  <c:v>40721</c:v>
                </c:pt>
                <c:pt idx="2383">
                  <c:v>40722</c:v>
                </c:pt>
                <c:pt idx="2384">
                  <c:v>40723</c:v>
                </c:pt>
                <c:pt idx="2385">
                  <c:v>40724</c:v>
                </c:pt>
                <c:pt idx="2386">
                  <c:v>40725</c:v>
                </c:pt>
                <c:pt idx="2387">
                  <c:v>40728</c:v>
                </c:pt>
                <c:pt idx="2388">
                  <c:v>40729</c:v>
                </c:pt>
                <c:pt idx="2389">
                  <c:v>40730</c:v>
                </c:pt>
                <c:pt idx="2390">
                  <c:v>40731</c:v>
                </c:pt>
                <c:pt idx="2391">
                  <c:v>40732</c:v>
                </c:pt>
                <c:pt idx="2392">
                  <c:v>40735</c:v>
                </c:pt>
                <c:pt idx="2393">
                  <c:v>40736</c:v>
                </c:pt>
                <c:pt idx="2394">
                  <c:v>40737</c:v>
                </c:pt>
                <c:pt idx="2395">
                  <c:v>40738</c:v>
                </c:pt>
                <c:pt idx="2396">
                  <c:v>40739</c:v>
                </c:pt>
                <c:pt idx="2397">
                  <c:v>40742</c:v>
                </c:pt>
                <c:pt idx="2398">
                  <c:v>40743</c:v>
                </c:pt>
                <c:pt idx="2399">
                  <c:v>40744</c:v>
                </c:pt>
                <c:pt idx="2400">
                  <c:v>40745</c:v>
                </c:pt>
                <c:pt idx="2401">
                  <c:v>40746</c:v>
                </c:pt>
                <c:pt idx="2402">
                  <c:v>40749</c:v>
                </c:pt>
                <c:pt idx="2403">
                  <c:v>40750</c:v>
                </c:pt>
                <c:pt idx="2404">
                  <c:v>40751</c:v>
                </c:pt>
                <c:pt idx="2405">
                  <c:v>40752</c:v>
                </c:pt>
                <c:pt idx="2406">
                  <c:v>40753</c:v>
                </c:pt>
                <c:pt idx="2407">
                  <c:v>40756</c:v>
                </c:pt>
                <c:pt idx="2408">
                  <c:v>40757</c:v>
                </c:pt>
                <c:pt idx="2409">
                  <c:v>40758</c:v>
                </c:pt>
                <c:pt idx="2410">
                  <c:v>40759</c:v>
                </c:pt>
                <c:pt idx="2411">
                  <c:v>40760</c:v>
                </c:pt>
                <c:pt idx="2412">
                  <c:v>40763</c:v>
                </c:pt>
                <c:pt idx="2413">
                  <c:v>40764</c:v>
                </c:pt>
                <c:pt idx="2414">
                  <c:v>40765</c:v>
                </c:pt>
                <c:pt idx="2415">
                  <c:v>40766</c:v>
                </c:pt>
                <c:pt idx="2416">
                  <c:v>40767</c:v>
                </c:pt>
                <c:pt idx="2417">
                  <c:v>40770</c:v>
                </c:pt>
                <c:pt idx="2418">
                  <c:v>40771</c:v>
                </c:pt>
                <c:pt idx="2419">
                  <c:v>40772</c:v>
                </c:pt>
                <c:pt idx="2420">
                  <c:v>40773</c:v>
                </c:pt>
                <c:pt idx="2421">
                  <c:v>40774</c:v>
                </c:pt>
                <c:pt idx="2422">
                  <c:v>40777</c:v>
                </c:pt>
                <c:pt idx="2423">
                  <c:v>40778</c:v>
                </c:pt>
                <c:pt idx="2424">
                  <c:v>40779</c:v>
                </c:pt>
                <c:pt idx="2425">
                  <c:v>40780</c:v>
                </c:pt>
                <c:pt idx="2426">
                  <c:v>40781</c:v>
                </c:pt>
                <c:pt idx="2427">
                  <c:v>40784</c:v>
                </c:pt>
                <c:pt idx="2428">
                  <c:v>40785</c:v>
                </c:pt>
                <c:pt idx="2429">
                  <c:v>40786</c:v>
                </c:pt>
                <c:pt idx="2430">
                  <c:v>40787</c:v>
                </c:pt>
                <c:pt idx="2431">
                  <c:v>40788</c:v>
                </c:pt>
                <c:pt idx="2432">
                  <c:v>40791</c:v>
                </c:pt>
                <c:pt idx="2433">
                  <c:v>40792</c:v>
                </c:pt>
                <c:pt idx="2434">
                  <c:v>40793</c:v>
                </c:pt>
                <c:pt idx="2435">
                  <c:v>40794</c:v>
                </c:pt>
                <c:pt idx="2436">
                  <c:v>40795</c:v>
                </c:pt>
                <c:pt idx="2437">
                  <c:v>40798</c:v>
                </c:pt>
                <c:pt idx="2438">
                  <c:v>40799</c:v>
                </c:pt>
                <c:pt idx="2439">
                  <c:v>40800</c:v>
                </c:pt>
                <c:pt idx="2440">
                  <c:v>40801</c:v>
                </c:pt>
                <c:pt idx="2441">
                  <c:v>40802</c:v>
                </c:pt>
                <c:pt idx="2442">
                  <c:v>40805</c:v>
                </c:pt>
                <c:pt idx="2443">
                  <c:v>40806</c:v>
                </c:pt>
                <c:pt idx="2444">
                  <c:v>40807</c:v>
                </c:pt>
                <c:pt idx="2445">
                  <c:v>40808</c:v>
                </c:pt>
                <c:pt idx="2446">
                  <c:v>40809</c:v>
                </c:pt>
                <c:pt idx="2447">
                  <c:v>40812</c:v>
                </c:pt>
                <c:pt idx="2448">
                  <c:v>40813</c:v>
                </c:pt>
                <c:pt idx="2449">
                  <c:v>40814</c:v>
                </c:pt>
                <c:pt idx="2450">
                  <c:v>40815</c:v>
                </c:pt>
                <c:pt idx="2451">
                  <c:v>40816</c:v>
                </c:pt>
                <c:pt idx="2452">
                  <c:v>40819</c:v>
                </c:pt>
                <c:pt idx="2453">
                  <c:v>40820</c:v>
                </c:pt>
                <c:pt idx="2454">
                  <c:v>40821</c:v>
                </c:pt>
                <c:pt idx="2455">
                  <c:v>40822</c:v>
                </c:pt>
                <c:pt idx="2456">
                  <c:v>40823</c:v>
                </c:pt>
                <c:pt idx="2457">
                  <c:v>40826</c:v>
                </c:pt>
                <c:pt idx="2458">
                  <c:v>40827</c:v>
                </c:pt>
                <c:pt idx="2459">
                  <c:v>40828</c:v>
                </c:pt>
                <c:pt idx="2460">
                  <c:v>40829</c:v>
                </c:pt>
                <c:pt idx="2461">
                  <c:v>40830</c:v>
                </c:pt>
                <c:pt idx="2462">
                  <c:v>40833</c:v>
                </c:pt>
                <c:pt idx="2463">
                  <c:v>40834</c:v>
                </c:pt>
                <c:pt idx="2464">
                  <c:v>40835</c:v>
                </c:pt>
                <c:pt idx="2465">
                  <c:v>40836</c:v>
                </c:pt>
                <c:pt idx="2466">
                  <c:v>40837</c:v>
                </c:pt>
                <c:pt idx="2467">
                  <c:v>40840</c:v>
                </c:pt>
                <c:pt idx="2468">
                  <c:v>40841</c:v>
                </c:pt>
                <c:pt idx="2469">
                  <c:v>40842</c:v>
                </c:pt>
                <c:pt idx="2470">
                  <c:v>40843</c:v>
                </c:pt>
                <c:pt idx="2471">
                  <c:v>40844</c:v>
                </c:pt>
                <c:pt idx="2472">
                  <c:v>40847</c:v>
                </c:pt>
                <c:pt idx="2473">
                  <c:v>40848</c:v>
                </c:pt>
                <c:pt idx="2474">
                  <c:v>40849</c:v>
                </c:pt>
                <c:pt idx="2475">
                  <c:v>40850</c:v>
                </c:pt>
                <c:pt idx="2476">
                  <c:v>40851</c:v>
                </c:pt>
                <c:pt idx="2477">
                  <c:v>40854</c:v>
                </c:pt>
                <c:pt idx="2478">
                  <c:v>40855</c:v>
                </c:pt>
                <c:pt idx="2479">
                  <c:v>40856</c:v>
                </c:pt>
                <c:pt idx="2480">
                  <c:v>40857</c:v>
                </c:pt>
                <c:pt idx="2481">
                  <c:v>40858</c:v>
                </c:pt>
                <c:pt idx="2482">
                  <c:v>40861</c:v>
                </c:pt>
                <c:pt idx="2483">
                  <c:v>40862</c:v>
                </c:pt>
                <c:pt idx="2484">
                  <c:v>40863</c:v>
                </c:pt>
                <c:pt idx="2485">
                  <c:v>40864</c:v>
                </c:pt>
                <c:pt idx="2486">
                  <c:v>40865</c:v>
                </c:pt>
                <c:pt idx="2487">
                  <c:v>40868</c:v>
                </c:pt>
                <c:pt idx="2488">
                  <c:v>40869</c:v>
                </c:pt>
                <c:pt idx="2489">
                  <c:v>40870</c:v>
                </c:pt>
                <c:pt idx="2490">
                  <c:v>40871</c:v>
                </c:pt>
                <c:pt idx="2491">
                  <c:v>40872</c:v>
                </c:pt>
                <c:pt idx="2492">
                  <c:v>40875</c:v>
                </c:pt>
                <c:pt idx="2493">
                  <c:v>40876</c:v>
                </c:pt>
                <c:pt idx="2494">
                  <c:v>40877</c:v>
                </c:pt>
                <c:pt idx="2495">
                  <c:v>40878</c:v>
                </c:pt>
                <c:pt idx="2496">
                  <c:v>40879</c:v>
                </c:pt>
                <c:pt idx="2497">
                  <c:v>40882</c:v>
                </c:pt>
                <c:pt idx="2498">
                  <c:v>40883</c:v>
                </c:pt>
                <c:pt idx="2499">
                  <c:v>40884</c:v>
                </c:pt>
                <c:pt idx="2500">
                  <c:v>40885</c:v>
                </c:pt>
                <c:pt idx="2501">
                  <c:v>40886</c:v>
                </c:pt>
                <c:pt idx="2502">
                  <c:v>40889</c:v>
                </c:pt>
                <c:pt idx="2503">
                  <c:v>40890</c:v>
                </c:pt>
                <c:pt idx="2504">
                  <c:v>40891</c:v>
                </c:pt>
                <c:pt idx="2505">
                  <c:v>40892</c:v>
                </c:pt>
                <c:pt idx="2506">
                  <c:v>40893</c:v>
                </c:pt>
                <c:pt idx="2507">
                  <c:v>40896</c:v>
                </c:pt>
                <c:pt idx="2508">
                  <c:v>40897</c:v>
                </c:pt>
                <c:pt idx="2509">
                  <c:v>40898</c:v>
                </c:pt>
                <c:pt idx="2510">
                  <c:v>40899</c:v>
                </c:pt>
                <c:pt idx="2511">
                  <c:v>40900</c:v>
                </c:pt>
                <c:pt idx="2512">
                  <c:v>40903</c:v>
                </c:pt>
                <c:pt idx="2513">
                  <c:v>40904</c:v>
                </c:pt>
                <c:pt idx="2514">
                  <c:v>40905</c:v>
                </c:pt>
                <c:pt idx="2515">
                  <c:v>40906</c:v>
                </c:pt>
                <c:pt idx="2516">
                  <c:v>40907</c:v>
                </c:pt>
                <c:pt idx="2517">
                  <c:v>40910</c:v>
                </c:pt>
                <c:pt idx="2518">
                  <c:v>40911</c:v>
                </c:pt>
                <c:pt idx="2519">
                  <c:v>40912</c:v>
                </c:pt>
                <c:pt idx="2520">
                  <c:v>40913</c:v>
                </c:pt>
                <c:pt idx="2521">
                  <c:v>40914</c:v>
                </c:pt>
                <c:pt idx="2522">
                  <c:v>40917</c:v>
                </c:pt>
                <c:pt idx="2523">
                  <c:v>40918</c:v>
                </c:pt>
                <c:pt idx="2524">
                  <c:v>40919</c:v>
                </c:pt>
                <c:pt idx="2525">
                  <c:v>40920</c:v>
                </c:pt>
                <c:pt idx="2526">
                  <c:v>40921</c:v>
                </c:pt>
                <c:pt idx="2527">
                  <c:v>40924</c:v>
                </c:pt>
                <c:pt idx="2528">
                  <c:v>40925</c:v>
                </c:pt>
                <c:pt idx="2529">
                  <c:v>40926</c:v>
                </c:pt>
                <c:pt idx="2530">
                  <c:v>40927</c:v>
                </c:pt>
                <c:pt idx="2531">
                  <c:v>40928</c:v>
                </c:pt>
                <c:pt idx="2532">
                  <c:v>40931</c:v>
                </c:pt>
                <c:pt idx="2533">
                  <c:v>40932</c:v>
                </c:pt>
                <c:pt idx="2534">
                  <c:v>40933</c:v>
                </c:pt>
                <c:pt idx="2535">
                  <c:v>40934</c:v>
                </c:pt>
                <c:pt idx="2536">
                  <c:v>40935</c:v>
                </c:pt>
                <c:pt idx="2537">
                  <c:v>40938</c:v>
                </c:pt>
                <c:pt idx="2538">
                  <c:v>40939</c:v>
                </c:pt>
                <c:pt idx="2539">
                  <c:v>40940</c:v>
                </c:pt>
                <c:pt idx="2540">
                  <c:v>40941</c:v>
                </c:pt>
                <c:pt idx="2541">
                  <c:v>40942</c:v>
                </c:pt>
                <c:pt idx="2542">
                  <c:v>40945</c:v>
                </c:pt>
                <c:pt idx="2543">
                  <c:v>40946</c:v>
                </c:pt>
                <c:pt idx="2544">
                  <c:v>40947</c:v>
                </c:pt>
                <c:pt idx="2545">
                  <c:v>40948</c:v>
                </c:pt>
                <c:pt idx="2546">
                  <c:v>40949</c:v>
                </c:pt>
                <c:pt idx="2547">
                  <c:v>40952</c:v>
                </c:pt>
                <c:pt idx="2548">
                  <c:v>40953</c:v>
                </c:pt>
                <c:pt idx="2549">
                  <c:v>40954</c:v>
                </c:pt>
                <c:pt idx="2550">
                  <c:v>40955</c:v>
                </c:pt>
                <c:pt idx="2551">
                  <c:v>40956</c:v>
                </c:pt>
                <c:pt idx="2552">
                  <c:v>40959</c:v>
                </c:pt>
                <c:pt idx="2553">
                  <c:v>40960</c:v>
                </c:pt>
                <c:pt idx="2554">
                  <c:v>40961</c:v>
                </c:pt>
                <c:pt idx="2555">
                  <c:v>40962</c:v>
                </c:pt>
                <c:pt idx="2556">
                  <c:v>40963</c:v>
                </c:pt>
                <c:pt idx="2557">
                  <c:v>40966</c:v>
                </c:pt>
                <c:pt idx="2558">
                  <c:v>40967</c:v>
                </c:pt>
                <c:pt idx="2559">
                  <c:v>40968</c:v>
                </c:pt>
                <c:pt idx="2560">
                  <c:v>40969</c:v>
                </c:pt>
                <c:pt idx="2561">
                  <c:v>40970</c:v>
                </c:pt>
                <c:pt idx="2562">
                  <c:v>40973</c:v>
                </c:pt>
                <c:pt idx="2563">
                  <c:v>40974</c:v>
                </c:pt>
                <c:pt idx="2564">
                  <c:v>40975</c:v>
                </c:pt>
                <c:pt idx="2565">
                  <c:v>40976</c:v>
                </c:pt>
                <c:pt idx="2566">
                  <c:v>40977</c:v>
                </c:pt>
                <c:pt idx="2567">
                  <c:v>40980</c:v>
                </c:pt>
                <c:pt idx="2568">
                  <c:v>40981</c:v>
                </c:pt>
                <c:pt idx="2569">
                  <c:v>40982</c:v>
                </c:pt>
                <c:pt idx="2570">
                  <c:v>40983</c:v>
                </c:pt>
                <c:pt idx="2571">
                  <c:v>40984</c:v>
                </c:pt>
                <c:pt idx="2572">
                  <c:v>40987</c:v>
                </c:pt>
                <c:pt idx="2573">
                  <c:v>40988</c:v>
                </c:pt>
                <c:pt idx="2574">
                  <c:v>40989</c:v>
                </c:pt>
                <c:pt idx="2575">
                  <c:v>40990</c:v>
                </c:pt>
                <c:pt idx="2576">
                  <c:v>40991</c:v>
                </c:pt>
                <c:pt idx="2577">
                  <c:v>40994</c:v>
                </c:pt>
                <c:pt idx="2578">
                  <c:v>40995</c:v>
                </c:pt>
                <c:pt idx="2579">
                  <c:v>40996</c:v>
                </c:pt>
                <c:pt idx="2580">
                  <c:v>40997</c:v>
                </c:pt>
                <c:pt idx="2581">
                  <c:v>40998</c:v>
                </c:pt>
                <c:pt idx="2582">
                  <c:v>41001</c:v>
                </c:pt>
                <c:pt idx="2583">
                  <c:v>41002</c:v>
                </c:pt>
                <c:pt idx="2584">
                  <c:v>41003</c:v>
                </c:pt>
                <c:pt idx="2585">
                  <c:v>41004</c:v>
                </c:pt>
                <c:pt idx="2586">
                  <c:v>41005</c:v>
                </c:pt>
                <c:pt idx="2587">
                  <c:v>41008</c:v>
                </c:pt>
                <c:pt idx="2588">
                  <c:v>41009</c:v>
                </c:pt>
                <c:pt idx="2589">
                  <c:v>41010</c:v>
                </c:pt>
                <c:pt idx="2590">
                  <c:v>41011</c:v>
                </c:pt>
                <c:pt idx="2591">
                  <c:v>41012</c:v>
                </c:pt>
                <c:pt idx="2592">
                  <c:v>41015</c:v>
                </c:pt>
                <c:pt idx="2593">
                  <c:v>41016</c:v>
                </c:pt>
                <c:pt idx="2594">
                  <c:v>41017</c:v>
                </c:pt>
                <c:pt idx="2595">
                  <c:v>41018</c:v>
                </c:pt>
                <c:pt idx="2596">
                  <c:v>41019</c:v>
                </c:pt>
                <c:pt idx="2597">
                  <c:v>41022</c:v>
                </c:pt>
                <c:pt idx="2598">
                  <c:v>41023</c:v>
                </c:pt>
                <c:pt idx="2599">
                  <c:v>41024</c:v>
                </c:pt>
                <c:pt idx="2600">
                  <c:v>41025</c:v>
                </c:pt>
                <c:pt idx="2601">
                  <c:v>41026</c:v>
                </c:pt>
                <c:pt idx="2602">
                  <c:v>41029</c:v>
                </c:pt>
                <c:pt idx="2603">
                  <c:v>41030</c:v>
                </c:pt>
                <c:pt idx="2604">
                  <c:v>41031</c:v>
                </c:pt>
                <c:pt idx="2605">
                  <c:v>41032</c:v>
                </c:pt>
                <c:pt idx="2606">
                  <c:v>41033</c:v>
                </c:pt>
                <c:pt idx="2607">
                  <c:v>41036</c:v>
                </c:pt>
                <c:pt idx="2608">
                  <c:v>41037</c:v>
                </c:pt>
                <c:pt idx="2609">
                  <c:v>41038</c:v>
                </c:pt>
                <c:pt idx="2610">
                  <c:v>41039</c:v>
                </c:pt>
                <c:pt idx="2611">
                  <c:v>41040</c:v>
                </c:pt>
                <c:pt idx="2612">
                  <c:v>41043</c:v>
                </c:pt>
                <c:pt idx="2613">
                  <c:v>41044</c:v>
                </c:pt>
                <c:pt idx="2614">
                  <c:v>41045</c:v>
                </c:pt>
                <c:pt idx="2615">
                  <c:v>41046</c:v>
                </c:pt>
                <c:pt idx="2616">
                  <c:v>41047</c:v>
                </c:pt>
                <c:pt idx="2617">
                  <c:v>41050</c:v>
                </c:pt>
                <c:pt idx="2618">
                  <c:v>41051</c:v>
                </c:pt>
                <c:pt idx="2619">
                  <c:v>41052</c:v>
                </c:pt>
                <c:pt idx="2620">
                  <c:v>41053</c:v>
                </c:pt>
                <c:pt idx="2621">
                  <c:v>41054</c:v>
                </c:pt>
                <c:pt idx="2622">
                  <c:v>41057</c:v>
                </c:pt>
                <c:pt idx="2623">
                  <c:v>41058</c:v>
                </c:pt>
                <c:pt idx="2624">
                  <c:v>41059</c:v>
                </c:pt>
                <c:pt idx="2625">
                  <c:v>41060</c:v>
                </c:pt>
                <c:pt idx="2626">
                  <c:v>41061</c:v>
                </c:pt>
                <c:pt idx="2627">
                  <c:v>41064</c:v>
                </c:pt>
                <c:pt idx="2628">
                  <c:v>41065</c:v>
                </c:pt>
                <c:pt idx="2629">
                  <c:v>41066</c:v>
                </c:pt>
                <c:pt idx="2630">
                  <c:v>41067</c:v>
                </c:pt>
                <c:pt idx="2631">
                  <c:v>41068</c:v>
                </c:pt>
                <c:pt idx="2632">
                  <c:v>41071</c:v>
                </c:pt>
                <c:pt idx="2633">
                  <c:v>41072</c:v>
                </c:pt>
                <c:pt idx="2634">
                  <c:v>41073</c:v>
                </c:pt>
                <c:pt idx="2635">
                  <c:v>41074</c:v>
                </c:pt>
                <c:pt idx="2636">
                  <c:v>41075</c:v>
                </c:pt>
                <c:pt idx="2637">
                  <c:v>41078</c:v>
                </c:pt>
                <c:pt idx="2638">
                  <c:v>41079</c:v>
                </c:pt>
                <c:pt idx="2639">
                  <c:v>41080</c:v>
                </c:pt>
                <c:pt idx="2640">
                  <c:v>41081</c:v>
                </c:pt>
                <c:pt idx="2641">
                  <c:v>41082</c:v>
                </c:pt>
                <c:pt idx="2642">
                  <c:v>41085</c:v>
                </c:pt>
                <c:pt idx="2643">
                  <c:v>41086</c:v>
                </c:pt>
                <c:pt idx="2644">
                  <c:v>41087</c:v>
                </c:pt>
                <c:pt idx="2645">
                  <c:v>41088</c:v>
                </c:pt>
                <c:pt idx="2646">
                  <c:v>41089</c:v>
                </c:pt>
                <c:pt idx="2647">
                  <c:v>41092</c:v>
                </c:pt>
                <c:pt idx="2648">
                  <c:v>41093</c:v>
                </c:pt>
                <c:pt idx="2649">
                  <c:v>41094</c:v>
                </c:pt>
                <c:pt idx="2650">
                  <c:v>41095</c:v>
                </c:pt>
                <c:pt idx="2651">
                  <c:v>41096</c:v>
                </c:pt>
                <c:pt idx="2652">
                  <c:v>41099</c:v>
                </c:pt>
                <c:pt idx="2653">
                  <c:v>41100</c:v>
                </c:pt>
                <c:pt idx="2654">
                  <c:v>41101</c:v>
                </c:pt>
                <c:pt idx="2655">
                  <c:v>41102</c:v>
                </c:pt>
                <c:pt idx="2656">
                  <c:v>41103</c:v>
                </c:pt>
                <c:pt idx="2657">
                  <c:v>41106</c:v>
                </c:pt>
                <c:pt idx="2658">
                  <c:v>41107</c:v>
                </c:pt>
                <c:pt idx="2659">
                  <c:v>41108</c:v>
                </c:pt>
                <c:pt idx="2660">
                  <c:v>41109</c:v>
                </c:pt>
                <c:pt idx="2661">
                  <c:v>41110</c:v>
                </c:pt>
                <c:pt idx="2662">
                  <c:v>41113</c:v>
                </c:pt>
                <c:pt idx="2663">
                  <c:v>41114</c:v>
                </c:pt>
                <c:pt idx="2664">
                  <c:v>41115</c:v>
                </c:pt>
                <c:pt idx="2665">
                  <c:v>41116</c:v>
                </c:pt>
                <c:pt idx="2666">
                  <c:v>41117</c:v>
                </c:pt>
                <c:pt idx="2667">
                  <c:v>41120</c:v>
                </c:pt>
                <c:pt idx="2668">
                  <c:v>41121</c:v>
                </c:pt>
                <c:pt idx="2669">
                  <c:v>41122</c:v>
                </c:pt>
                <c:pt idx="2670">
                  <c:v>41123</c:v>
                </c:pt>
                <c:pt idx="2671">
                  <c:v>41124</c:v>
                </c:pt>
                <c:pt idx="2672">
                  <c:v>41127</c:v>
                </c:pt>
                <c:pt idx="2673">
                  <c:v>41128</c:v>
                </c:pt>
                <c:pt idx="2674">
                  <c:v>41129</c:v>
                </c:pt>
                <c:pt idx="2675">
                  <c:v>41130</c:v>
                </c:pt>
                <c:pt idx="2676">
                  <c:v>41131</c:v>
                </c:pt>
                <c:pt idx="2677">
                  <c:v>41134</c:v>
                </c:pt>
                <c:pt idx="2678">
                  <c:v>41135</c:v>
                </c:pt>
                <c:pt idx="2679">
                  <c:v>41136</c:v>
                </c:pt>
                <c:pt idx="2680">
                  <c:v>41137</c:v>
                </c:pt>
                <c:pt idx="2681">
                  <c:v>41138</c:v>
                </c:pt>
                <c:pt idx="2682">
                  <c:v>41141</c:v>
                </c:pt>
                <c:pt idx="2683">
                  <c:v>41142</c:v>
                </c:pt>
                <c:pt idx="2684">
                  <c:v>41143</c:v>
                </c:pt>
                <c:pt idx="2685">
                  <c:v>41144</c:v>
                </c:pt>
                <c:pt idx="2686">
                  <c:v>41145</c:v>
                </c:pt>
                <c:pt idx="2687">
                  <c:v>41148</c:v>
                </c:pt>
                <c:pt idx="2688">
                  <c:v>41149</c:v>
                </c:pt>
                <c:pt idx="2689">
                  <c:v>41150</c:v>
                </c:pt>
                <c:pt idx="2690">
                  <c:v>41151</c:v>
                </c:pt>
                <c:pt idx="2691">
                  <c:v>41152</c:v>
                </c:pt>
                <c:pt idx="2692">
                  <c:v>41155</c:v>
                </c:pt>
                <c:pt idx="2693">
                  <c:v>41156</c:v>
                </c:pt>
                <c:pt idx="2694">
                  <c:v>41157</c:v>
                </c:pt>
                <c:pt idx="2695">
                  <c:v>41158</c:v>
                </c:pt>
                <c:pt idx="2696">
                  <c:v>41159</c:v>
                </c:pt>
                <c:pt idx="2697">
                  <c:v>41162</c:v>
                </c:pt>
                <c:pt idx="2698">
                  <c:v>41163</c:v>
                </c:pt>
                <c:pt idx="2699">
                  <c:v>41164</c:v>
                </c:pt>
                <c:pt idx="2700">
                  <c:v>41165</c:v>
                </c:pt>
                <c:pt idx="2701">
                  <c:v>41166</c:v>
                </c:pt>
                <c:pt idx="2702">
                  <c:v>41169</c:v>
                </c:pt>
                <c:pt idx="2703">
                  <c:v>41170</c:v>
                </c:pt>
                <c:pt idx="2704">
                  <c:v>41171</c:v>
                </c:pt>
                <c:pt idx="2705">
                  <c:v>41172</c:v>
                </c:pt>
                <c:pt idx="2706">
                  <c:v>41173</c:v>
                </c:pt>
                <c:pt idx="2707">
                  <c:v>41176</c:v>
                </c:pt>
                <c:pt idx="2708">
                  <c:v>41177</c:v>
                </c:pt>
                <c:pt idx="2709">
                  <c:v>41178</c:v>
                </c:pt>
                <c:pt idx="2710">
                  <c:v>41179</c:v>
                </c:pt>
                <c:pt idx="2711">
                  <c:v>41180</c:v>
                </c:pt>
                <c:pt idx="2712">
                  <c:v>41183</c:v>
                </c:pt>
                <c:pt idx="2713">
                  <c:v>41184</c:v>
                </c:pt>
                <c:pt idx="2714">
                  <c:v>41185</c:v>
                </c:pt>
                <c:pt idx="2715">
                  <c:v>41186</c:v>
                </c:pt>
                <c:pt idx="2716">
                  <c:v>41187</c:v>
                </c:pt>
                <c:pt idx="2717">
                  <c:v>41190</c:v>
                </c:pt>
                <c:pt idx="2718">
                  <c:v>41191</c:v>
                </c:pt>
                <c:pt idx="2719">
                  <c:v>41192</c:v>
                </c:pt>
                <c:pt idx="2720">
                  <c:v>41193</c:v>
                </c:pt>
                <c:pt idx="2721">
                  <c:v>41194</c:v>
                </c:pt>
                <c:pt idx="2722">
                  <c:v>41197</c:v>
                </c:pt>
                <c:pt idx="2723">
                  <c:v>41198</c:v>
                </c:pt>
                <c:pt idx="2724">
                  <c:v>41199</c:v>
                </c:pt>
                <c:pt idx="2725">
                  <c:v>41200</c:v>
                </c:pt>
                <c:pt idx="2726">
                  <c:v>41201</c:v>
                </c:pt>
                <c:pt idx="2727">
                  <c:v>41204</c:v>
                </c:pt>
                <c:pt idx="2728">
                  <c:v>41205</c:v>
                </c:pt>
                <c:pt idx="2729">
                  <c:v>41206</c:v>
                </c:pt>
                <c:pt idx="2730">
                  <c:v>41207</c:v>
                </c:pt>
                <c:pt idx="2731">
                  <c:v>41208</c:v>
                </c:pt>
                <c:pt idx="2732">
                  <c:v>41211</c:v>
                </c:pt>
                <c:pt idx="2733">
                  <c:v>41212</c:v>
                </c:pt>
                <c:pt idx="2734">
                  <c:v>41213</c:v>
                </c:pt>
                <c:pt idx="2735">
                  <c:v>41214</c:v>
                </c:pt>
                <c:pt idx="2736">
                  <c:v>41215</c:v>
                </c:pt>
                <c:pt idx="2737">
                  <c:v>41218</c:v>
                </c:pt>
                <c:pt idx="2738">
                  <c:v>41219</c:v>
                </c:pt>
                <c:pt idx="2739">
                  <c:v>41220</c:v>
                </c:pt>
                <c:pt idx="2740">
                  <c:v>41221</c:v>
                </c:pt>
                <c:pt idx="2741">
                  <c:v>41222</c:v>
                </c:pt>
                <c:pt idx="2742">
                  <c:v>41225</c:v>
                </c:pt>
                <c:pt idx="2743">
                  <c:v>41226</c:v>
                </c:pt>
                <c:pt idx="2744">
                  <c:v>41227</c:v>
                </c:pt>
                <c:pt idx="2745">
                  <c:v>41228</c:v>
                </c:pt>
                <c:pt idx="2746">
                  <c:v>41229</c:v>
                </c:pt>
                <c:pt idx="2747">
                  <c:v>41232</c:v>
                </c:pt>
                <c:pt idx="2748">
                  <c:v>41233</c:v>
                </c:pt>
                <c:pt idx="2749">
                  <c:v>41234</c:v>
                </c:pt>
                <c:pt idx="2750">
                  <c:v>41235</c:v>
                </c:pt>
                <c:pt idx="2751">
                  <c:v>41236</c:v>
                </c:pt>
                <c:pt idx="2752">
                  <c:v>41239</c:v>
                </c:pt>
                <c:pt idx="2753">
                  <c:v>41240</c:v>
                </c:pt>
                <c:pt idx="2754">
                  <c:v>41241</c:v>
                </c:pt>
                <c:pt idx="2755">
                  <c:v>41242</c:v>
                </c:pt>
                <c:pt idx="2756">
                  <c:v>41243</c:v>
                </c:pt>
                <c:pt idx="2757">
                  <c:v>41246</c:v>
                </c:pt>
                <c:pt idx="2758">
                  <c:v>41247</c:v>
                </c:pt>
                <c:pt idx="2759">
                  <c:v>41248</c:v>
                </c:pt>
                <c:pt idx="2760">
                  <c:v>41249</c:v>
                </c:pt>
                <c:pt idx="2761">
                  <c:v>41250</c:v>
                </c:pt>
                <c:pt idx="2762">
                  <c:v>41253</c:v>
                </c:pt>
                <c:pt idx="2763">
                  <c:v>41254</c:v>
                </c:pt>
                <c:pt idx="2764">
                  <c:v>41255</c:v>
                </c:pt>
                <c:pt idx="2765">
                  <c:v>41256</c:v>
                </c:pt>
                <c:pt idx="2766">
                  <c:v>41257</c:v>
                </c:pt>
                <c:pt idx="2767">
                  <c:v>41260</c:v>
                </c:pt>
                <c:pt idx="2768">
                  <c:v>41261</c:v>
                </c:pt>
                <c:pt idx="2769">
                  <c:v>41262</c:v>
                </c:pt>
                <c:pt idx="2770">
                  <c:v>41263</c:v>
                </c:pt>
                <c:pt idx="2771">
                  <c:v>41264</c:v>
                </c:pt>
                <c:pt idx="2772">
                  <c:v>41267</c:v>
                </c:pt>
                <c:pt idx="2773">
                  <c:v>41268</c:v>
                </c:pt>
                <c:pt idx="2774">
                  <c:v>41269</c:v>
                </c:pt>
                <c:pt idx="2775">
                  <c:v>41270</c:v>
                </c:pt>
                <c:pt idx="2776">
                  <c:v>41271</c:v>
                </c:pt>
                <c:pt idx="2777">
                  <c:v>41274</c:v>
                </c:pt>
                <c:pt idx="2778">
                  <c:v>41275</c:v>
                </c:pt>
                <c:pt idx="2779">
                  <c:v>41276</c:v>
                </c:pt>
                <c:pt idx="2780">
                  <c:v>41277</c:v>
                </c:pt>
                <c:pt idx="2781">
                  <c:v>41278</c:v>
                </c:pt>
                <c:pt idx="2782">
                  <c:v>41281</c:v>
                </c:pt>
                <c:pt idx="2783">
                  <c:v>41282</c:v>
                </c:pt>
                <c:pt idx="2784">
                  <c:v>41283</c:v>
                </c:pt>
                <c:pt idx="2785">
                  <c:v>41284</c:v>
                </c:pt>
                <c:pt idx="2786">
                  <c:v>41285</c:v>
                </c:pt>
                <c:pt idx="2787">
                  <c:v>41288</c:v>
                </c:pt>
                <c:pt idx="2788">
                  <c:v>41289</c:v>
                </c:pt>
                <c:pt idx="2789">
                  <c:v>41290</c:v>
                </c:pt>
                <c:pt idx="2790">
                  <c:v>41291</c:v>
                </c:pt>
                <c:pt idx="2791">
                  <c:v>41292</c:v>
                </c:pt>
                <c:pt idx="2792">
                  <c:v>41295</c:v>
                </c:pt>
                <c:pt idx="2793">
                  <c:v>41296</c:v>
                </c:pt>
                <c:pt idx="2794">
                  <c:v>41297</c:v>
                </c:pt>
                <c:pt idx="2795">
                  <c:v>41298</c:v>
                </c:pt>
                <c:pt idx="2796">
                  <c:v>41299</c:v>
                </c:pt>
                <c:pt idx="2797">
                  <c:v>41302</c:v>
                </c:pt>
                <c:pt idx="2798">
                  <c:v>41303</c:v>
                </c:pt>
                <c:pt idx="2799">
                  <c:v>41304</c:v>
                </c:pt>
                <c:pt idx="2800">
                  <c:v>41305</c:v>
                </c:pt>
                <c:pt idx="2801">
                  <c:v>41306</c:v>
                </c:pt>
                <c:pt idx="2802">
                  <c:v>41309</c:v>
                </c:pt>
                <c:pt idx="2803">
                  <c:v>41310</c:v>
                </c:pt>
                <c:pt idx="2804">
                  <c:v>41311</c:v>
                </c:pt>
                <c:pt idx="2805">
                  <c:v>41312</c:v>
                </c:pt>
                <c:pt idx="2806">
                  <c:v>41313</c:v>
                </c:pt>
                <c:pt idx="2807">
                  <c:v>41316</c:v>
                </c:pt>
                <c:pt idx="2808">
                  <c:v>41317</c:v>
                </c:pt>
                <c:pt idx="2809">
                  <c:v>41318</c:v>
                </c:pt>
                <c:pt idx="2810">
                  <c:v>41319</c:v>
                </c:pt>
                <c:pt idx="2811">
                  <c:v>41320</c:v>
                </c:pt>
                <c:pt idx="2812">
                  <c:v>41323</c:v>
                </c:pt>
                <c:pt idx="2813">
                  <c:v>41324</c:v>
                </c:pt>
                <c:pt idx="2814">
                  <c:v>41325</c:v>
                </c:pt>
                <c:pt idx="2815">
                  <c:v>41326</c:v>
                </c:pt>
                <c:pt idx="2816">
                  <c:v>41327</c:v>
                </c:pt>
                <c:pt idx="2817">
                  <c:v>41330</c:v>
                </c:pt>
                <c:pt idx="2818">
                  <c:v>41331</c:v>
                </c:pt>
                <c:pt idx="2819">
                  <c:v>41332</c:v>
                </c:pt>
                <c:pt idx="2820">
                  <c:v>41333</c:v>
                </c:pt>
                <c:pt idx="2821">
                  <c:v>41334</c:v>
                </c:pt>
                <c:pt idx="2822">
                  <c:v>41337</c:v>
                </c:pt>
                <c:pt idx="2823">
                  <c:v>41338</c:v>
                </c:pt>
                <c:pt idx="2824">
                  <c:v>41339</c:v>
                </c:pt>
                <c:pt idx="2825">
                  <c:v>41340</c:v>
                </c:pt>
                <c:pt idx="2826">
                  <c:v>41341</c:v>
                </c:pt>
                <c:pt idx="2827">
                  <c:v>41344</c:v>
                </c:pt>
                <c:pt idx="2828">
                  <c:v>41345</c:v>
                </c:pt>
                <c:pt idx="2829">
                  <c:v>41346</c:v>
                </c:pt>
                <c:pt idx="2830">
                  <c:v>41347</c:v>
                </c:pt>
                <c:pt idx="2831">
                  <c:v>41348</c:v>
                </c:pt>
                <c:pt idx="2832">
                  <c:v>41351</c:v>
                </c:pt>
                <c:pt idx="2833">
                  <c:v>41352</c:v>
                </c:pt>
                <c:pt idx="2834">
                  <c:v>41353</c:v>
                </c:pt>
                <c:pt idx="2835">
                  <c:v>41354</c:v>
                </c:pt>
                <c:pt idx="2836">
                  <c:v>41355</c:v>
                </c:pt>
                <c:pt idx="2837">
                  <c:v>41358</c:v>
                </c:pt>
                <c:pt idx="2838">
                  <c:v>41359</c:v>
                </c:pt>
                <c:pt idx="2839">
                  <c:v>41360</c:v>
                </c:pt>
                <c:pt idx="2840">
                  <c:v>41361</c:v>
                </c:pt>
                <c:pt idx="2841">
                  <c:v>41362</c:v>
                </c:pt>
                <c:pt idx="2842">
                  <c:v>41365</c:v>
                </c:pt>
                <c:pt idx="2843">
                  <c:v>41366</c:v>
                </c:pt>
                <c:pt idx="2844">
                  <c:v>41367</c:v>
                </c:pt>
                <c:pt idx="2845">
                  <c:v>41368</c:v>
                </c:pt>
                <c:pt idx="2846">
                  <c:v>41369</c:v>
                </c:pt>
                <c:pt idx="2847">
                  <c:v>41372</c:v>
                </c:pt>
                <c:pt idx="2848">
                  <c:v>41373</c:v>
                </c:pt>
                <c:pt idx="2849">
                  <c:v>41374</c:v>
                </c:pt>
                <c:pt idx="2850">
                  <c:v>41375</c:v>
                </c:pt>
                <c:pt idx="2851">
                  <c:v>41376</c:v>
                </c:pt>
                <c:pt idx="2852">
                  <c:v>41379</c:v>
                </c:pt>
                <c:pt idx="2853">
                  <c:v>41380</c:v>
                </c:pt>
                <c:pt idx="2854">
                  <c:v>41381</c:v>
                </c:pt>
                <c:pt idx="2855">
                  <c:v>41382</c:v>
                </c:pt>
                <c:pt idx="2856">
                  <c:v>41383</c:v>
                </c:pt>
                <c:pt idx="2857">
                  <c:v>41386</c:v>
                </c:pt>
                <c:pt idx="2858">
                  <c:v>41387</c:v>
                </c:pt>
              </c:numCache>
            </c:numRef>
          </c:cat>
          <c:val>
            <c:numRef>
              <c:f>'Bunker Prices'!$E$615:$E$3474</c:f>
              <c:numCache>
                <c:formatCode>General</c:formatCode>
                <c:ptCount val="2859"/>
                <c:pt idx="0">
                  <c:v>156.5</c:v>
                </c:pt>
                <c:pt idx="1">
                  <c:v>156.5</c:v>
                </c:pt>
                <c:pt idx="2">
                  <c:v>156.5</c:v>
                </c:pt>
                <c:pt idx="3">
                  <c:v>160</c:v>
                </c:pt>
                <c:pt idx="4">
                  <c:v>160</c:v>
                </c:pt>
                <c:pt idx="5">
                  <c:v>165</c:v>
                </c:pt>
                <c:pt idx="6">
                  <c:v>165</c:v>
                </c:pt>
                <c:pt idx="7">
                  <c:v>159</c:v>
                </c:pt>
                <c:pt idx="8">
                  <c:v>159</c:v>
                </c:pt>
                <c:pt idx="9">
                  <c:v>159</c:v>
                </c:pt>
                <c:pt idx="10">
                  <c:v>159</c:v>
                </c:pt>
                <c:pt idx="11">
                  <c:v>159</c:v>
                </c:pt>
                <c:pt idx="12">
                  <c:v>159</c:v>
                </c:pt>
                <c:pt idx="13">
                  <c:v>159</c:v>
                </c:pt>
                <c:pt idx="14">
                  <c:v>159</c:v>
                </c:pt>
                <c:pt idx="15">
                  <c:v>159</c:v>
                </c:pt>
                <c:pt idx="16">
                  <c:v>159</c:v>
                </c:pt>
                <c:pt idx="17">
                  <c:v>159</c:v>
                </c:pt>
                <c:pt idx="18">
                  <c:v>159</c:v>
                </c:pt>
                <c:pt idx="19">
                  <c:v>159</c:v>
                </c:pt>
                <c:pt idx="20">
                  <c:v>159</c:v>
                </c:pt>
                <c:pt idx="21">
                  <c:v>159</c:v>
                </c:pt>
                <c:pt idx="22">
                  <c:v>155.5</c:v>
                </c:pt>
                <c:pt idx="23">
                  <c:v>154.5</c:v>
                </c:pt>
                <c:pt idx="24">
                  <c:v>154.5</c:v>
                </c:pt>
                <c:pt idx="25">
                  <c:v>154.5</c:v>
                </c:pt>
                <c:pt idx="26">
                  <c:v>155</c:v>
                </c:pt>
                <c:pt idx="27">
                  <c:v>155</c:v>
                </c:pt>
                <c:pt idx="28">
                  <c:v>153.5</c:v>
                </c:pt>
                <c:pt idx="29">
                  <c:v>153.5</c:v>
                </c:pt>
                <c:pt idx="30">
                  <c:v>153.5</c:v>
                </c:pt>
                <c:pt idx="31">
                  <c:v>154.5</c:v>
                </c:pt>
                <c:pt idx="32">
                  <c:v>154.5</c:v>
                </c:pt>
                <c:pt idx="33">
                  <c:v>154.5</c:v>
                </c:pt>
                <c:pt idx="34">
                  <c:v>154.5</c:v>
                </c:pt>
                <c:pt idx="35">
                  <c:v>154.5</c:v>
                </c:pt>
                <c:pt idx="36">
                  <c:v>154.5</c:v>
                </c:pt>
                <c:pt idx="37">
                  <c:v>154.5</c:v>
                </c:pt>
                <c:pt idx="38">
                  <c:v>161</c:v>
                </c:pt>
                <c:pt idx="39">
                  <c:v>161</c:v>
                </c:pt>
                <c:pt idx="40">
                  <c:v>161</c:v>
                </c:pt>
                <c:pt idx="41">
                  <c:v>161</c:v>
                </c:pt>
                <c:pt idx="42">
                  <c:v>161</c:v>
                </c:pt>
                <c:pt idx="43">
                  <c:v>161</c:v>
                </c:pt>
                <c:pt idx="44">
                  <c:v>159.5</c:v>
                </c:pt>
                <c:pt idx="45">
                  <c:v>159.5</c:v>
                </c:pt>
                <c:pt idx="46">
                  <c:v>159.5</c:v>
                </c:pt>
                <c:pt idx="47">
                  <c:v>159.5</c:v>
                </c:pt>
                <c:pt idx="48">
                  <c:v>159.5</c:v>
                </c:pt>
                <c:pt idx="49">
                  <c:v>161.5</c:v>
                </c:pt>
                <c:pt idx="50">
                  <c:v>160.5</c:v>
                </c:pt>
                <c:pt idx="51">
                  <c:v>160.5</c:v>
                </c:pt>
                <c:pt idx="52">
                  <c:v>160.5</c:v>
                </c:pt>
                <c:pt idx="53">
                  <c:v>160.5</c:v>
                </c:pt>
                <c:pt idx="54">
                  <c:v>160.5</c:v>
                </c:pt>
                <c:pt idx="55">
                  <c:v>154</c:v>
                </c:pt>
                <c:pt idx="56">
                  <c:v>154</c:v>
                </c:pt>
                <c:pt idx="57">
                  <c:v>154</c:v>
                </c:pt>
                <c:pt idx="58">
                  <c:v>154</c:v>
                </c:pt>
                <c:pt idx="59">
                  <c:v>154</c:v>
                </c:pt>
                <c:pt idx="60">
                  <c:v>154</c:v>
                </c:pt>
                <c:pt idx="61">
                  <c:v>154</c:v>
                </c:pt>
                <c:pt idx="62">
                  <c:v>154</c:v>
                </c:pt>
                <c:pt idx="63">
                  <c:v>171</c:v>
                </c:pt>
                <c:pt idx="64">
                  <c:v>171</c:v>
                </c:pt>
                <c:pt idx="65">
                  <c:v>171</c:v>
                </c:pt>
                <c:pt idx="66">
                  <c:v>171</c:v>
                </c:pt>
                <c:pt idx="67">
                  <c:v>171</c:v>
                </c:pt>
                <c:pt idx="68">
                  <c:v>168.5</c:v>
                </c:pt>
                <c:pt idx="69">
                  <c:v>169.5</c:v>
                </c:pt>
                <c:pt idx="70">
                  <c:v>169.5</c:v>
                </c:pt>
                <c:pt idx="71">
                  <c:v>169.5</c:v>
                </c:pt>
                <c:pt idx="72">
                  <c:v>169.5</c:v>
                </c:pt>
                <c:pt idx="73">
                  <c:v>169.5</c:v>
                </c:pt>
                <c:pt idx="74">
                  <c:v>169.5</c:v>
                </c:pt>
                <c:pt idx="75">
                  <c:v>169.5</c:v>
                </c:pt>
                <c:pt idx="76">
                  <c:v>165</c:v>
                </c:pt>
                <c:pt idx="77">
                  <c:v>165</c:v>
                </c:pt>
                <c:pt idx="78">
                  <c:v>170.5</c:v>
                </c:pt>
                <c:pt idx="79">
                  <c:v>170.5</c:v>
                </c:pt>
                <c:pt idx="80">
                  <c:v>170.5</c:v>
                </c:pt>
                <c:pt idx="81">
                  <c:v>172.5</c:v>
                </c:pt>
                <c:pt idx="82">
                  <c:v>172.5</c:v>
                </c:pt>
                <c:pt idx="83">
                  <c:v>172.5</c:v>
                </c:pt>
                <c:pt idx="84">
                  <c:v>172.5</c:v>
                </c:pt>
                <c:pt idx="85">
                  <c:v>172.5</c:v>
                </c:pt>
                <c:pt idx="86">
                  <c:v>171</c:v>
                </c:pt>
                <c:pt idx="87">
                  <c:v>179.5</c:v>
                </c:pt>
                <c:pt idx="88">
                  <c:v>179.5</c:v>
                </c:pt>
                <c:pt idx="89">
                  <c:v>182.5</c:v>
                </c:pt>
                <c:pt idx="90">
                  <c:v>179.5</c:v>
                </c:pt>
                <c:pt idx="91">
                  <c:v>179.5</c:v>
                </c:pt>
                <c:pt idx="92">
                  <c:v>179.5</c:v>
                </c:pt>
                <c:pt idx="93">
                  <c:v>183.5</c:v>
                </c:pt>
                <c:pt idx="94">
                  <c:v>183</c:v>
                </c:pt>
                <c:pt idx="95">
                  <c:v>183</c:v>
                </c:pt>
                <c:pt idx="96">
                  <c:v>183.5</c:v>
                </c:pt>
                <c:pt idx="97">
                  <c:v>183.5</c:v>
                </c:pt>
                <c:pt idx="98">
                  <c:v>189</c:v>
                </c:pt>
                <c:pt idx="99">
                  <c:v>189</c:v>
                </c:pt>
                <c:pt idx="100">
                  <c:v>190</c:v>
                </c:pt>
                <c:pt idx="101">
                  <c:v>190.5</c:v>
                </c:pt>
                <c:pt idx="102">
                  <c:v>190.5</c:v>
                </c:pt>
                <c:pt idx="103">
                  <c:v>186</c:v>
                </c:pt>
                <c:pt idx="104">
                  <c:v>186</c:v>
                </c:pt>
                <c:pt idx="105">
                  <c:v>186</c:v>
                </c:pt>
                <c:pt idx="106">
                  <c:v>186</c:v>
                </c:pt>
                <c:pt idx="107">
                  <c:v>183.5</c:v>
                </c:pt>
                <c:pt idx="108">
                  <c:v>183.5</c:v>
                </c:pt>
                <c:pt idx="109">
                  <c:v>183</c:v>
                </c:pt>
                <c:pt idx="110">
                  <c:v>183</c:v>
                </c:pt>
                <c:pt idx="111">
                  <c:v>185</c:v>
                </c:pt>
                <c:pt idx="112">
                  <c:v>185</c:v>
                </c:pt>
                <c:pt idx="113">
                  <c:v>185</c:v>
                </c:pt>
                <c:pt idx="114">
                  <c:v>185</c:v>
                </c:pt>
                <c:pt idx="115">
                  <c:v>185.5</c:v>
                </c:pt>
                <c:pt idx="116">
                  <c:v>185.5</c:v>
                </c:pt>
                <c:pt idx="117">
                  <c:v>183.5</c:v>
                </c:pt>
                <c:pt idx="118">
                  <c:v>183.5</c:v>
                </c:pt>
                <c:pt idx="119">
                  <c:v>175</c:v>
                </c:pt>
                <c:pt idx="120">
                  <c:v>175</c:v>
                </c:pt>
                <c:pt idx="121">
                  <c:v>175</c:v>
                </c:pt>
                <c:pt idx="122">
                  <c:v>175</c:v>
                </c:pt>
                <c:pt idx="123">
                  <c:v>175</c:v>
                </c:pt>
                <c:pt idx="124">
                  <c:v>174.5</c:v>
                </c:pt>
                <c:pt idx="125">
                  <c:v>173.5</c:v>
                </c:pt>
                <c:pt idx="126">
                  <c:v>173.5</c:v>
                </c:pt>
                <c:pt idx="127">
                  <c:v>173.5</c:v>
                </c:pt>
                <c:pt idx="128">
                  <c:v>165.5</c:v>
                </c:pt>
                <c:pt idx="129">
                  <c:v>165</c:v>
                </c:pt>
                <c:pt idx="130">
                  <c:v>166.5</c:v>
                </c:pt>
                <c:pt idx="131">
                  <c:v>166</c:v>
                </c:pt>
                <c:pt idx="132">
                  <c:v>162</c:v>
                </c:pt>
                <c:pt idx="133">
                  <c:v>159</c:v>
                </c:pt>
                <c:pt idx="134">
                  <c:v>160.5</c:v>
                </c:pt>
                <c:pt idx="135">
                  <c:v>158.5</c:v>
                </c:pt>
                <c:pt idx="136">
                  <c:v>156</c:v>
                </c:pt>
                <c:pt idx="137">
                  <c:v>153</c:v>
                </c:pt>
                <c:pt idx="138">
                  <c:v>150.5</c:v>
                </c:pt>
                <c:pt idx="139">
                  <c:v>156</c:v>
                </c:pt>
                <c:pt idx="140">
                  <c:v>151</c:v>
                </c:pt>
                <c:pt idx="141">
                  <c:v>156.5</c:v>
                </c:pt>
                <c:pt idx="142">
                  <c:v>156</c:v>
                </c:pt>
                <c:pt idx="143">
                  <c:v>151.5</c:v>
                </c:pt>
                <c:pt idx="144">
                  <c:v>150.5</c:v>
                </c:pt>
                <c:pt idx="145">
                  <c:v>150.5</c:v>
                </c:pt>
                <c:pt idx="146">
                  <c:v>150.5</c:v>
                </c:pt>
                <c:pt idx="147">
                  <c:v>150.5</c:v>
                </c:pt>
                <c:pt idx="148">
                  <c:v>150.5</c:v>
                </c:pt>
                <c:pt idx="149">
                  <c:v>149</c:v>
                </c:pt>
                <c:pt idx="150">
                  <c:v>149</c:v>
                </c:pt>
                <c:pt idx="151">
                  <c:v>149</c:v>
                </c:pt>
                <c:pt idx="152">
                  <c:v>149.5</c:v>
                </c:pt>
                <c:pt idx="153">
                  <c:v>149.5</c:v>
                </c:pt>
                <c:pt idx="154">
                  <c:v>149</c:v>
                </c:pt>
                <c:pt idx="155">
                  <c:v>152.5</c:v>
                </c:pt>
                <c:pt idx="156">
                  <c:v>154</c:v>
                </c:pt>
                <c:pt idx="157">
                  <c:v>152.5</c:v>
                </c:pt>
                <c:pt idx="158">
                  <c:v>158.5</c:v>
                </c:pt>
                <c:pt idx="159">
                  <c:v>163</c:v>
                </c:pt>
                <c:pt idx="160">
                  <c:v>164.5</c:v>
                </c:pt>
                <c:pt idx="161">
                  <c:v>167.5</c:v>
                </c:pt>
                <c:pt idx="162">
                  <c:v>169.5</c:v>
                </c:pt>
                <c:pt idx="163">
                  <c:v>169.5</c:v>
                </c:pt>
                <c:pt idx="164">
                  <c:v>169.5</c:v>
                </c:pt>
                <c:pt idx="165">
                  <c:v>169.5</c:v>
                </c:pt>
                <c:pt idx="166">
                  <c:v>179</c:v>
                </c:pt>
                <c:pt idx="167">
                  <c:v>181</c:v>
                </c:pt>
                <c:pt idx="168">
                  <c:v>181</c:v>
                </c:pt>
                <c:pt idx="169">
                  <c:v>181</c:v>
                </c:pt>
                <c:pt idx="170">
                  <c:v>181</c:v>
                </c:pt>
                <c:pt idx="171">
                  <c:v>180.5</c:v>
                </c:pt>
                <c:pt idx="172">
                  <c:v>186</c:v>
                </c:pt>
                <c:pt idx="173">
                  <c:v>188.5</c:v>
                </c:pt>
                <c:pt idx="174">
                  <c:v>182.5</c:v>
                </c:pt>
                <c:pt idx="175">
                  <c:v>180</c:v>
                </c:pt>
                <c:pt idx="176">
                  <c:v>184</c:v>
                </c:pt>
                <c:pt idx="177">
                  <c:v>184</c:v>
                </c:pt>
                <c:pt idx="178">
                  <c:v>190</c:v>
                </c:pt>
                <c:pt idx="179">
                  <c:v>193.5</c:v>
                </c:pt>
                <c:pt idx="180">
                  <c:v>197.5</c:v>
                </c:pt>
                <c:pt idx="181">
                  <c:v>197.5</c:v>
                </c:pt>
                <c:pt idx="182">
                  <c:v>201</c:v>
                </c:pt>
                <c:pt idx="183">
                  <c:v>204</c:v>
                </c:pt>
                <c:pt idx="184">
                  <c:v>198.5</c:v>
                </c:pt>
                <c:pt idx="185">
                  <c:v>196.5</c:v>
                </c:pt>
                <c:pt idx="186">
                  <c:v>195.5</c:v>
                </c:pt>
                <c:pt idx="187">
                  <c:v>195.5</c:v>
                </c:pt>
                <c:pt idx="188">
                  <c:v>195.5</c:v>
                </c:pt>
                <c:pt idx="189">
                  <c:v>195.5</c:v>
                </c:pt>
                <c:pt idx="190">
                  <c:v>200</c:v>
                </c:pt>
                <c:pt idx="191">
                  <c:v>197</c:v>
                </c:pt>
                <c:pt idx="192">
                  <c:v>209.5</c:v>
                </c:pt>
                <c:pt idx="193">
                  <c:v>209</c:v>
                </c:pt>
                <c:pt idx="194">
                  <c:v>208</c:v>
                </c:pt>
                <c:pt idx="195">
                  <c:v>211</c:v>
                </c:pt>
                <c:pt idx="196">
                  <c:v>211</c:v>
                </c:pt>
                <c:pt idx="197">
                  <c:v>213.5</c:v>
                </c:pt>
                <c:pt idx="198">
                  <c:v>222.5</c:v>
                </c:pt>
                <c:pt idx="199">
                  <c:v>220</c:v>
                </c:pt>
                <c:pt idx="200">
                  <c:v>213.5</c:v>
                </c:pt>
                <c:pt idx="201">
                  <c:v>213.5</c:v>
                </c:pt>
                <c:pt idx="202">
                  <c:v>204</c:v>
                </c:pt>
                <c:pt idx="203">
                  <c:v>219.5</c:v>
                </c:pt>
                <c:pt idx="204">
                  <c:v>213</c:v>
                </c:pt>
                <c:pt idx="205">
                  <c:v>209.5</c:v>
                </c:pt>
                <c:pt idx="206">
                  <c:v>210</c:v>
                </c:pt>
                <c:pt idx="207">
                  <c:v>209</c:v>
                </c:pt>
                <c:pt idx="208">
                  <c:v>213.5</c:v>
                </c:pt>
                <c:pt idx="209">
                  <c:v>211.5</c:v>
                </c:pt>
                <c:pt idx="210">
                  <c:v>211.5</c:v>
                </c:pt>
                <c:pt idx="211">
                  <c:v>211.5</c:v>
                </c:pt>
                <c:pt idx="212">
                  <c:v>209</c:v>
                </c:pt>
                <c:pt idx="213">
                  <c:v>204.5</c:v>
                </c:pt>
                <c:pt idx="214">
                  <c:v>209.5</c:v>
                </c:pt>
                <c:pt idx="215">
                  <c:v>207</c:v>
                </c:pt>
                <c:pt idx="216">
                  <c:v>210.5</c:v>
                </c:pt>
                <c:pt idx="217">
                  <c:v>208.5</c:v>
                </c:pt>
                <c:pt idx="218">
                  <c:v>208.5</c:v>
                </c:pt>
                <c:pt idx="219">
                  <c:v>206.5</c:v>
                </c:pt>
                <c:pt idx="220">
                  <c:v>209.5</c:v>
                </c:pt>
                <c:pt idx="221">
                  <c:v>208.5</c:v>
                </c:pt>
                <c:pt idx="222">
                  <c:v>201</c:v>
                </c:pt>
                <c:pt idx="223">
                  <c:v>194.5</c:v>
                </c:pt>
                <c:pt idx="224">
                  <c:v>193.5</c:v>
                </c:pt>
                <c:pt idx="225">
                  <c:v>193</c:v>
                </c:pt>
                <c:pt idx="226">
                  <c:v>188.5</c:v>
                </c:pt>
                <c:pt idx="227">
                  <c:v>190.5</c:v>
                </c:pt>
                <c:pt idx="228">
                  <c:v>190.5</c:v>
                </c:pt>
                <c:pt idx="229">
                  <c:v>182.5</c:v>
                </c:pt>
                <c:pt idx="230">
                  <c:v>178</c:v>
                </c:pt>
                <c:pt idx="231">
                  <c:v>184</c:v>
                </c:pt>
                <c:pt idx="232">
                  <c:v>185.5</c:v>
                </c:pt>
                <c:pt idx="233">
                  <c:v>185</c:v>
                </c:pt>
                <c:pt idx="234">
                  <c:v>176.5</c:v>
                </c:pt>
                <c:pt idx="235">
                  <c:v>173</c:v>
                </c:pt>
                <c:pt idx="236">
                  <c:v>180</c:v>
                </c:pt>
                <c:pt idx="237">
                  <c:v>172.5</c:v>
                </c:pt>
                <c:pt idx="238">
                  <c:v>170</c:v>
                </c:pt>
                <c:pt idx="239">
                  <c:v>170</c:v>
                </c:pt>
                <c:pt idx="240">
                  <c:v>173</c:v>
                </c:pt>
                <c:pt idx="241">
                  <c:v>165.5</c:v>
                </c:pt>
                <c:pt idx="242">
                  <c:v>165</c:v>
                </c:pt>
                <c:pt idx="243">
                  <c:v>161.5</c:v>
                </c:pt>
                <c:pt idx="244">
                  <c:v>167.5</c:v>
                </c:pt>
                <c:pt idx="245">
                  <c:v>161.5</c:v>
                </c:pt>
                <c:pt idx="246">
                  <c:v>161.5</c:v>
                </c:pt>
                <c:pt idx="247">
                  <c:v>161.5</c:v>
                </c:pt>
                <c:pt idx="248">
                  <c:v>157.5</c:v>
                </c:pt>
                <c:pt idx="249">
                  <c:v>160</c:v>
                </c:pt>
                <c:pt idx="250">
                  <c:v>160</c:v>
                </c:pt>
                <c:pt idx="251">
                  <c:v>159</c:v>
                </c:pt>
                <c:pt idx="252">
                  <c:v>159.5</c:v>
                </c:pt>
                <c:pt idx="253">
                  <c:v>160</c:v>
                </c:pt>
                <c:pt idx="254">
                  <c:v>158.5</c:v>
                </c:pt>
                <c:pt idx="255">
                  <c:v>159.5</c:v>
                </c:pt>
                <c:pt idx="256">
                  <c:v>159.5</c:v>
                </c:pt>
                <c:pt idx="257">
                  <c:v>159.5</c:v>
                </c:pt>
                <c:pt idx="258">
                  <c:v>157.5</c:v>
                </c:pt>
                <c:pt idx="259">
                  <c:v>157.5</c:v>
                </c:pt>
                <c:pt idx="260">
                  <c:v>159.5</c:v>
                </c:pt>
                <c:pt idx="261">
                  <c:v>159</c:v>
                </c:pt>
                <c:pt idx="262">
                  <c:v>159</c:v>
                </c:pt>
                <c:pt idx="263">
                  <c:v>155.5</c:v>
                </c:pt>
                <c:pt idx="264">
                  <c:v>157</c:v>
                </c:pt>
                <c:pt idx="265">
                  <c:v>153</c:v>
                </c:pt>
                <c:pt idx="266">
                  <c:v>154.5</c:v>
                </c:pt>
                <c:pt idx="267">
                  <c:v>152</c:v>
                </c:pt>
                <c:pt idx="268">
                  <c:v>156</c:v>
                </c:pt>
                <c:pt idx="269">
                  <c:v>152</c:v>
                </c:pt>
                <c:pt idx="270">
                  <c:v>152</c:v>
                </c:pt>
                <c:pt idx="271">
                  <c:v>156</c:v>
                </c:pt>
                <c:pt idx="272">
                  <c:v>156</c:v>
                </c:pt>
                <c:pt idx="273">
                  <c:v>154</c:v>
                </c:pt>
                <c:pt idx="274">
                  <c:v>154</c:v>
                </c:pt>
                <c:pt idx="275">
                  <c:v>154.5</c:v>
                </c:pt>
                <c:pt idx="276">
                  <c:v>152</c:v>
                </c:pt>
                <c:pt idx="277">
                  <c:v>152</c:v>
                </c:pt>
                <c:pt idx="278">
                  <c:v>161</c:v>
                </c:pt>
                <c:pt idx="279">
                  <c:v>158</c:v>
                </c:pt>
                <c:pt idx="280">
                  <c:v>159</c:v>
                </c:pt>
                <c:pt idx="281">
                  <c:v>159</c:v>
                </c:pt>
                <c:pt idx="282">
                  <c:v>162.5</c:v>
                </c:pt>
                <c:pt idx="283">
                  <c:v>165</c:v>
                </c:pt>
                <c:pt idx="284">
                  <c:v>162.5</c:v>
                </c:pt>
                <c:pt idx="285">
                  <c:v>162.5</c:v>
                </c:pt>
                <c:pt idx="286">
                  <c:v>164.5</c:v>
                </c:pt>
                <c:pt idx="287">
                  <c:v>160.5</c:v>
                </c:pt>
                <c:pt idx="288">
                  <c:v>163</c:v>
                </c:pt>
                <c:pt idx="289">
                  <c:v>162.5</c:v>
                </c:pt>
                <c:pt idx="290">
                  <c:v>160.5</c:v>
                </c:pt>
                <c:pt idx="291">
                  <c:v>162</c:v>
                </c:pt>
                <c:pt idx="292">
                  <c:v>165</c:v>
                </c:pt>
                <c:pt idx="293">
                  <c:v>173</c:v>
                </c:pt>
                <c:pt idx="294">
                  <c:v>173</c:v>
                </c:pt>
                <c:pt idx="295">
                  <c:v>178</c:v>
                </c:pt>
                <c:pt idx="296">
                  <c:v>182.5</c:v>
                </c:pt>
                <c:pt idx="297">
                  <c:v>178</c:v>
                </c:pt>
                <c:pt idx="298">
                  <c:v>178</c:v>
                </c:pt>
                <c:pt idx="299">
                  <c:v>177</c:v>
                </c:pt>
                <c:pt idx="300">
                  <c:v>189.5</c:v>
                </c:pt>
                <c:pt idx="301">
                  <c:v>189</c:v>
                </c:pt>
                <c:pt idx="302">
                  <c:v>189</c:v>
                </c:pt>
                <c:pt idx="303">
                  <c:v>186.5</c:v>
                </c:pt>
                <c:pt idx="304">
                  <c:v>186</c:v>
                </c:pt>
                <c:pt idx="305">
                  <c:v>188</c:v>
                </c:pt>
                <c:pt idx="306">
                  <c:v>194.5</c:v>
                </c:pt>
                <c:pt idx="307">
                  <c:v>194</c:v>
                </c:pt>
                <c:pt idx="308">
                  <c:v>192.5</c:v>
                </c:pt>
                <c:pt idx="309">
                  <c:v>198</c:v>
                </c:pt>
                <c:pt idx="310">
                  <c:v>192</c:v>
                </c:pt>
                <c:pt idx="311">
                  <c:v>187</c:v>
                </c:pt>
                <c:pt idx="312">
                  <c:v>187</c:v>
                </c:pt>
                <c:pt idx="313">
                  <c:v>188</c:v>
                </c:pt>
                <c:pt idx="314">
                  <c:v>180.5</c:v>
                </c:pt>
                <c:pt idx="315">
                  <c:v>183</c:v>
                </c:pt>
                <c:pt idx="316">
                  <c:v>180.5</c:v>
                </c:pt>
                <c:pt idx="317">
                  <c:v>180</c:v>
                </c:pt>
                <c:pt idx="318">
                  <c:v>177.5</c:v>
                </c:pt>
                <c:pt idx="319">
                  <c:v>179</c:v>
                </c:pt>
                <c:pt idx="320">
                  <c:v>181</c:v>
                </c:pt>
                <c:pt idx="321">
                  <c:v>184</c:v>
                </c:pt>
                <c:pt idx="322">
                  <c:v>187.5</c:v>
                </c:pt>
                <c:pt idx="323">
                  <c:v>186.5</c:v>
                </c:pt>
                <c:pt idx="324">
                  <c:v>181.5</c:v>
                </c:pt>
                <c:pt idx="325">
                  <c:v>179</c:v>
                </c:pt>
                <c:pt idx="326">
                  <c:v>182.5</c:v>
                </c:pt>
                <c:pt idx="327">
                  <c:v>182</c:v>
                </c:pt>
                <c:pt idx="328">
                  <c:v>183</c:v>
                </c:pt>
                <c:pt idx="329">
                  <c:v>178.5</c:v>
                </c:pt>
                <c:pt idx="330">
                  <c:v>178.5</c:v>
                </c:pt>
                <c:pt idx="331">
                  <c:v>177</c:v>
                </c:pt>
                <c:pt idx="332">
                  <c:v>176.5</c:v>
                </c:pt>
                <c:pt idx="333">
                  <c:v>178.5</c:v>
                </c:pt>
                <c:pt idx="334">
                  <c:v>176</c:v>
                </c:pt>
                <c:pt idx="335">
                  <c:v>176</c:v>
                </c:pt>
                <c:pt idx="336">
                  <c:v>173.5</c:v>
                </c:pt>
                <c:pt idx="337">
                  <c:v>173.5</c:v>
                </c:pt>
                <c:pt idx="338">
                  <c:v>178</c:v>
                </c:pt>
                <c:pt idx="339">
                  <c:v>177.5</c:v>
                </c:pt>
                <c:pt idx="340">
                  <c:v>173.5</c:v>
                </c:pt>
                <c:pt idx="341">
                  <c:v>174.5</c:v>
                </c:pt>
                <c:pt idx="342">
                  <c:v>174.5</c:v>
                </c:pt>
                <c:pt idx="343">
                  <c:v>173.5</c:v>
                </c:pt>
                <c:pt idx="344">
                  <c:v>170</c:v>
                </c:pt>
                <c:pt idx="345">
                  <c:v>170</c:v>
                </c:pt>
                <c:pt idx="346">
                  <c:v>170</c:v>
                </c:pt>
                <c:pt idx="347">
                  <c:v>170</c:v>
                </c:pt>
                <c:pt idx="348">
                  <c:v>171</c:v>
                </c:pt>
                <c:pt idx="349">
                  <c:v>167.5</c:v>
                </c:pt>
                <c:pt idx="350">
                  <c:v>166.5</c:v>
                </c:pt>
                <c:pt idx="351">
                  <c:v>165.5</c:v>
                </c:pt>
                <c:pt idx="352">
                  <c:v>164</c:v>
                </c:pt>
                <c:pt idx="353">
                  <c:v>166.5</c:v>
                </c:pt>
                <c:pt idx="354">
                  <c:v>165.5</c:v>
                </c:pt>
                <c:pt idx="355">
                  <c:v>161.5</c:v>
                </c:pt>
                <c:pt idx="356">
                  <c:v>161.5</c:v>
                </c:pt>
                <c:pt idx="357">
                  <c:v>159</c:v>
                </c:pt>
                <c:pt idx="358">
                  <c:v>163</c:v>
                </c:pt>
                <c:pt idx="359">
                  <c:v>163</c:v>
                </c:pt>
                <c:pt idx="360">
                  <c:v>169.5</c:v>
                </c:pt>
                <c:pt idx="361">
                  <c:v>172</c:v>
                </c:pt>
                <c:pt idx="362">
                  <c:v>168.5</c:v>
                </c:pt>
                <c:pt idx="363">
                  <c:v>169.5</c:v>
                </c:pt>
                <c:pt idx="364">
                  <c:v>174</c:v>
                </c:pt>
                <c:pt idx="365">
                  <c:v>175</c:v>
                </c:pt>
                <c:pt idx="366">
                  <c:v>177</c:v>
                </c:pt>
                <c:pt idx="367">
                  <c:v>174.5</c:v>
                </c:pt>
                <c:pt idx="368">
                  <c:v>178</c:v>
                </c:pt>
                <c:pt idx="369">
                  <c:v>177</c:v>
                </c:pt>
                <c:pt idx="370">
                  <c:v>176</c:v>
                </c:pt>
                <c:pt idx="371">
                  <c:v>183.5</c:v>
                </c:pt>
                <c:pt idx="372">
                  <c:v>183.5</c:v>
                </c:pt>
                <c:pt idx="373">
                  <c:v>185</c:v>
                </c:pt>
                <c:pt idx="374">
                  <c:v>188</c:v>
                </c:pt>
                <c:pt idx="375">
                  <c:v>183.5</c:v>
                </c:pt>
                <c:pt idx="376">
                  <c:v>185</c:v>
                </c:pt>
                <c:pt idx="377">
                  <c:v>178.5</c:v>
                </c:pt>
                <c:pt idx="378">
                  <c:v>178.5</c:v>
                </c:pt>
                <c:pt idx="379">
                  <c:v>179.5</c:v>
                </c:pt>
                <c:pt idx="380">
                  <c:v>179.5</c:v>
                </c:pt>
                <c:pt idx="381">
                  <c:v>179.5</c:v>
                </c:pt>
                <c:pt idx="382">
                  <c:v>179.5</c:v>
                </c:pt>
                <c:pt idx="383">
                  <c:v>179</c:v>
                </c:pt>
                <c:pt idx="384">
                  <c:v>178.5</c:v>
                </c:pt>
                <c:pt idx="385">
                  <c:v>180</c:v>
                </c:pt>
                <c:pt idx="386">
                  <c:v>178</c:v>
                </c:pt>
                <c:pt idx="387">
                  <c:v>177</c:v>
                </c:pt>
                <c:pt idx="388">
                  <c:v>177.5</c:v>
                </c:pt>
                <c:pt idx="389">
                  <c:v>175</c:v>
                </c:pt>
                <c:pt idx="390">
                  <c:v>181</c:v>
                </c:pt>
                <c:pt idx="391">
                  <c:v>180</c:v>
                </c:pt>
                <c:pt idx="392">
                  <c:v>181</c:v>
                </c:pt>
                <c:pt idx="393">
                  <c:v>179</c:v>
                </c:pt>
                <c:pt idx="394">
                  <c:v>179</c:v>
                </c:pt>
                <c:pt idx="395">
                  <c:v>180</c:v>
                </c:pt>
                <c:pt idx="396">
                  <c:v>181</c:v>
                </c:pt>
                <c:pt idx="397">
                  <c:v>180.5</c:v>
                </c:pt>
                <c:pt idx="398">
                  <c:v>178.5</c:v>
                </c:pt>
                <c:pt idx="399">
                  <c:v>179</c:v>
                </c:pt>
                <c:pt idx="400">
                  <c:v>178</c:v>
                </c:pt>
                <c:pt idx="401">
                  <c:v>178</c:v>
                </c:pt>
                <c:pt idx="402">
                  <c:v>173</c:v>
                </c:pt>
                <c:pt idx="403">
                  <c:v>177</c:v>
                </c:pt>
                <c:pt idx="404">
                  <c:v>172</c:v>
                </c:pt>
                <c:pt idx="405">
                  <c:v>171</c:v>
                </c:pt>
                <c:pt idx="406">
                  <c:v>171</c:v>
                </c:pt>
                <c:pt idx="407">
                  <c:v>168.5</c:v>
                </c:pt>
                <c:pt idx="408">
                  <c:v>164.5</c:v>
                </c:pt>
                <c:pt idx="409">
                  <c:v>164.5</c:v>
                </c:pt>
                <c:pt idx="410">
                  <c:v>162</c:v>
                </c:pt>
                <c:pt idx="411">
                  <c:v>157</c:v>
                </c:pt>
                <c:pt idx="412">
                  <c:v>156.5</c:v>
                </c:pt>
                <c:pt idx="413">
                  <c:v>156.5</c:v>
                </c:pt>
                <c:pt idx="414">
                  <c:v>155.5</c:v>
                </c:pt>
                <c:pt idx="415">
                  <c:v>156</c:v>
                </c:pt>
                <c:pt idx="416">
                  <c:v>153.5</c:v>
                </c:pt>
                <c:pt idx="417">
                  <c:v>153.5</c:v>
                </c:pt>
                <c:pt idx="418">
                  <c:v>154</c:v>
                </c:pt>
                <c:pt idx="419">
                  <c:v>153</c:v>
                </c:pt>
                <c:pt idx="420">
                  <c:v>154.5</c:v>
                </c:pt>
                <c:pt idx="421">
                  <c:v>151</c:v>
                </c:pt>
                <c:pt idx="422">
                  <c:v>151</c:v>
                </c:pt>
                <c:pt idx="423">
                  <c:v>149.5</c:v>
                </c:pt>
                <c:pt idx="424">
                  <c:v>149.5</c:v>
                </c:pt>
                <c:pt idx="425">
                  <c:v>149.5</c:v>
                </c:pt>
                <c:pt idx="426">
                  <c:v>149.5</c:v>
                </c:pt>
                <c:pt idx="427">
                  <c:v>148</c:v>
                </c:pt>
                <c:pt idx="428">
                  <c:v>148</c:v>
                </c:pt>
                <c:pt idx="429">
                  <c:v>151.5</c:v>
                </c:pt>
                <c:pt idx="430">
                  <c:v>151.5</c:v>
                </c:pt>
                <c:pt idx="431">
                  <c:v>154.5</c:v>
                </c:pt>
                <c:pt idx="432">
                  <c:v>155</c:v>
                </c:pt>
                <c:pt idx="433">
                  <c:v>167</c:v>
                </c:pt>
                <c:pt idx="434">
                  <c:v>170.5</c:v>
                </c:pt>
                <c:pt idx="435">
                  <c:v>172</c:v>
                </c:pt>
                <c:pt idx="436">
                  <c:v>172</c:v>
                </c:pt>
                <c:pt idx="437">
                  <c:v>173.5</c:v>
                </c:pt>
                <c:pt idx="438">
                  <c:v>176</c:v>
                </c:pt>
                <c:pt idx="439">
                  <c:v>176.5</c:v>
                </c:pt>
                <c:pt idx="440">
                  <c:v>173</c:v>
                </c:pt>
                <c:pt idx="441">
                  <c:v>170</c:v>
                </c:pt>
                <c:pt idx="442">
                  <c:v>168.5</c:v>
                </c:pt>
                <c:pt idx="443">
                  <c:v>172</c:v>
                </c:pt>
                <c:pt idx="444">
                  <c:v>174</c:v>
                </c:pt>
                <c:pt idx="445">
                  <c:v>174.5</c:v>
                </c:pt>
                <c:pt idx="446">
                  <c:v>171</c:v>
                </c:pt>
                <c:pt idx="447">
                  <c:v>171</c:v>
                </c:pt>
                <c:pt idx="448">
                  <c:v>170.5</c:v>
                </c:pt>
                <c:pt idx="449">
                  <c:v>173</c:v>
                </c:pt>
                <c:pt idx="450">
                  <c:v>170</c:v>
                </c:pt>
                <c:pt idx="451">
                  <c:v>169</c:v>
                </c:pt>
                <c:pt idx="452">
                  <c:v>168.5</c:v>
                </c:pt>
                <c:pt idx="453">
                  <c:v>172</c:v>
                </c:pt>
                <c:pt idx="454">
                  <c:v>172.5</c:v>
                </c:pt>
                <c:pt idx="455">
                  <c:v>170</c:v>
                </c:pt>
                <c:pt idx="456">
                  <c:v>168</c:v>
                </c:pt>
                <c:pt idx="457">
                  <c:v>168</c:v>
                </c:pt>
                <c:pt idx="458">
                  <c:v>167</c:v>
                </c:pt>
                <c:pt idx="459">
                  <c:v>166.5</c:v>
                </c:pt>
                <c:pt idx="460">
                  <c:v>168.5</c:v>
                </c:pt>
                <c:pt idx="461">
                  <c:v>168.5</c:v>
                </c:pt>
                <c:pt idx="462">
                  <c:v>171.5</c:v>
                </c:pt>
                <c:pt idx="463">
                  <c:v>171</c:v>
                </c:pt>
                <c:pt idx="464">
                  <c:v>168.5</c:v>
                </c:pt>
                <c:pt idx="465">
                  <c:v>168.5</c:v>
                </c:pt>
                <c:pt idx="466">
                  <c:v>169</c:v>
                </c:pt>
                <c:pt idx="467">
                  <c:v>161</c:v>
                </c:pt>
                <c:pt idx="468">
                  <c:v>161</c:v>
                </c:pt>
                <c:pt idx="469">
                  <c:v>168</c:v>
                </c:pt>
                <c:pt idx="470">
                  <c:v>172</c:v>
                </c:pt>
                <c:pt idx="471">
                  <c:v>172</c:v>
                </c:pt>
                <c:pt idx="472">
                  <c:v>172.5</c:v>
                </c:pt>
                <c:pt idx="473">
                  <c:v>173.5</c:v>
                </c:pt>
                <c:pt idx="474">
                  <c:v>174</c:v>
                </c:pt>
                <c:pt idx="475">
                  <c:v>169.5</c:v>
                </c:pt>
                <c:pt idx="476">
                  <c:v>173.5</c:v>
                </c:pt>
                <c:pt idx="477">
                  <c:v>173</c:v>
                </c:pt>
                <c:pt idx="478">
                  <c:v>175</c:v>
                </c:pt>
                <c:pt idx="479">
                  <c:v>169.5</c:v>
                </c:pt>
                <c:pt idx="480">
                  <c:v>168.5</c:v>
                </c:pt>
                <c:pt idx="481">
                  <c:v>171</c:v>
                </c:pt>
                <c:pt idx="482">
                  <c:v>165</c:v>
                </c:pt>
                <c:pt idx="483">
                  <c:v>165</c:v>
                </c:pt>
                <c:pt idx="484">
                  <c:v>164.5</c:v>
                </c:pt>
                <c:pt idx="485">
                  <c:v>168</c:v>
                </c:pt>
                <c:pt idx="486">
                  <c:v>168</c:v>
                </c:pt>
                <c:pt idx="487">
                  <c:v>168</c:v>
                </c:pt>
                <c:pt idx="488">
                  <c:v>166</c:v>
                </c:pt>
                <c:pt idx="489">
                  <c:v>169.5</c:v>
                </c:pt>
                <c:pt idx="490">
                  <c:v>168.5</c:v>
                </c:pt>
                <c:pt idx="491">
                  <c:v>168</c:v>
                </c:pt>
                <c:pt idx="492">
                  <c:v>168</c:v>
                </c:pt>
                <c:pt idx="493">
                  <c:v>167.5</c:v>
                </c:pt>
                <c:pt idx="494">
                  <c:v>167.5</c:v>
                </c:pt>
                <c:pt idx="495">
                  <c:v>167</c:v>
                </c:pt>
                <c:pt idx="496">
                  <c:v>167</c:v>
                </c:pt>
                <c:pt idx="497">
                  <c:v>164.5</c:v>
                </c:pt>
                <c:pt idx="498">
                  <c:v>168</c:v>
                </c:pt>
                <c:pt idx="499">
                  <c:v>167</c:v>
                </c:pt>
                <c:pt idx="500">
                  <c:v>172</c:v>
                </c:pt>
                <c:pt idx="501">
                  <c:v>172</c:v>
                </c:pt>
                <c:pt idx="502">
                  <c:v>172</c:v>
                </c:pt>
                <c:pt idx="503">
                  <c:v>174</c:v>
                </c:pt>
                <c:pt idx="504">
                  <c:v>171.5</c:v>
                </c:pt>
                <c:pt idx="505">
                  <c:v>171</c:v>
                </c:pt>
                <c:pt idx="506">
                  <c:v>174</c:v>
                </c:pt>
                <c:pt idx="507">
                  <c:v>172.5</c:v>
                </c:pt>
                <c:pt idx="508">
                  <c:v>175.5</c:v>
                </c:pt>
                <c:pt idx="509">
                  <c:v>173</c:v>
                </c:pt>
                <c:pt idx="510">
                  <c:v>172.5</c:v>
                </c:pt>
                <c:pt idx="511">
                  <c:v>174.5</c:v>
                </c:pt>
                <c:pt idx="512">
                  <c:v>172.5</c:v>
                </c:pt>
                <c:pt idx="513">
                  <c:v>177</c:v>
                </c:pt>
                <c:pt idx="514">
                  <c:v>179</c:v>
                </c:pt>
                <c:pt idx="515">
                  <c:v>182</c:v>
                </c:pt>
                <c:pt idx="516">
                  <c:v>181</c:v>
                </c:pt>
                <c:pt idx="517">
                  <c:v>181</c:v>
                </c:pt>
                <c:pt idx="518">
                  <c:v>182</c:v>
                </c:pt>
                <c:pt idx="519">
                  <c:v>187</c:v>
                </c:pt>
                <c:pt idx="520">
                  <c:v>189</c:v>
                </c:pt>
                <c:pt idx="521">
                  <c:v>190.5</c:v>
                </c:pt>
                <c:pt idx="522">
                  <c:v>192.5</c:v>
                </c:pt>
                <c:pt idx="523">
                  <c:v>191.5</c:v>
                </c:pt>
                <c:pt idx="524">
                  <c:v>191.5</c:v>
                </c:pt>
                <c:pt idx="525">
                  <c:v>194.5</c:v>
                </c:pt>
                <c:pt idx="526">
                  <c:v>192.5</c:v>
                </c:pt>
                <c:pt idx="527">
                  <c:v>194</c:v>
                </c:pt>
                <c:pt idx="528">
                  <c:v>195.5</c:v>
                </c:pt>
                <c:pt idx="529">
                  <c:v>195.5</c:v>
                </c:pt>
                <c:pt idx="530">
                  <c:v>195</c:v>
                </c:pt>
                <c:pt idx="531">
                  <c:v>194</c:v>
                </c:pt>
                <c:pt idx="532">
                  <c:v>192</c:v>
                </c:pt>
                <c:pt idx="533">
                  <c:v>199</c:v>
                </c:pt>
                <c:pt idx="534">
                  <c:v>195</c:v>
                </c:pt>
                <c:pt idx="535">
                  <c:v>194</c:v>
                </c:pt>
                <c:pt idx="536">
                  <c:v>194</c:v>
                </c:pt>
                <c:pt idx="537">
                  <c:v>194</c:v>
                </c:pt>
                <c:pt idx="538">
                  <c:v>192</c:v>
                </c:pt>
                <c:pt idx="539">
                  <c:v>196.5</c:v>
                </c:pt>
                <c:pt idx="540">
                  <c:v>194.5</c:v>
                </c:pt>
                <c:pt idx="541">
                  <c:v>189</c:v>
                </c:pt>
                <c:pt idx="542">
                  <c:v>189</c:v>
                </c:pt>
                <c:pt idx="543">
                  <c:v>188</c:v>
                </c:pt>
                <c:pt idx="544">
                  <c:v>181.5</c:v>
                </c:pt>
                <c:pt idx="545">
                  <c:v>177.5</c:v>
                </c:pt>
                <c:pt idx="546">
                  <c:v>178</c:v>
                </c:pt>
                <c:pt idx="547">
                  <c:v>177</c:v>
                </c:pt>
                <c:pt idx="548">
                  <c:v>174.5</c:v>
                </c:pt>
                <c:pt idx="549">
                  <c:v>175.5</c:v>
                </c:pt>
                <c:pt idx="550">
                  <c:v>176</c:v>
                </c:pt>
                <c:pt idx="551">
                  <c:v>171</c:v>
                </c:pt>
                <c:pt idx="552">
                  <c:v>170.5</c:v>
                </c:pt>
                <c:pt idx="553">
                  <c:v>175</c:v>
                </c:pt>
                <c:pt idx="554">
                  <c:v>176</c:v>
                </c:pt>
                <c:pt idx="555">
                  <c:v>175.5</c:v>
                </c:pt>
                <c:pt idx="556">
                  <c:v>177</c:v>
                </c:pt>
                <c:pt idx="557">
                  <c:v>177</c:v>
                </c:pt>
                <c:pt idx="558">
                  <c:v>177</c:v>
                </c:pt>
                <c:pt idx="559">
                  <c:v>175</c:v>
                </c:pt>
                <c:pt idx="560">
                  <c:v>178</c:v>
                </c:pt>
                <c:pt idx="561">
                  <c:v>183</c:v>
                </c:pt>
                <c:pt idx="562">
                  <c:v>184.5</c:v>
                </c:pt>
                <c:pt idx="563">
                  <c:v>189</c:v>
                </c:pt>
                <c:pt idx="564">
                  <c:v>192</c:v>
                </c:pt>
                <c:pt idx="565">
                  <c:v>192.5</c:v>
                </c:pt>
                <c:pt idx="566">
                  <c:v>193.5</c:v>
                </c:pt>
                <c:pt idx="567">
                  <c:v>197</c:v>
                </c:pt>
                <c:pt idx="568">
                  <c:v>195</c:v>
                </c:pt>
                <c:pt idx="569">
                  <c:v>191</c:v>
                </c:pt>
                <c:pt idx="570">
                  <c:v>193</c:v>
                </c:pt>
                <c:pt idx="571">
                  <c:v>192</c:v>
                </c:pt>
                <c:pt idx="572">
                  <c:v>194</c:v>
                </c:pt>
                <c:pt idx="573">
                  <c:v>191.5</c:v>
                </c:pt>
                <c:pt idx="574">
                  <c:v>192</c:v>
                </c:pt>
                <c:pt idx="575">
                  <c:v>192.5</c:v>
                </c:pt>
                <c:pt idx="576">
                  <c:v>193</c:v>
                </c:pt>
                <c:pt idx="577">
                  <c:v>195</c:v>
                </c:pt>
                <c:pt idx="578">
                  <c:v>195</c:v>
                </c:pt>
                <c:pt idx="579">
                  <c:v>193.5</c:v>
                </c:pt>
                <c:pt idx="580">
                  <c:v>194.5</c:v>
                </c:pt>
                <c:pt idx="581">
                  <c:v>194.5</c:v>
                </c:pt>
                <c:pt idx="582">
                  <c:v>194.5</c:v>
                </c:pt>
                <c:pt idx="583">
                  <c:v>197</c:v>
                </c:pt>
                <c:pt idx="584">
                  <c:v>196.5</c:v>
                </c:pt>
                <c:pt idx="585">
                  <c:v>198</c:v>
                </c:pt>
                <c:pt idx="586">
                  <c:v>199</c:v>
                </c:pt>
                <c:pt idx="587">
                  <c:v>196.5</c:v>
                </c:pt>
                <c:pt idx="588">
                  <c:v>196.5</c:v>
                </c:pt>
                <c:pt idx="589">
                  <c:v>196.5</c:v>
                </c:pt>
                <c:pt idx="590">
                  <c:v>194.5</c:v>
                </c:pt>
                <c:pt idx="591">
                  <c:v>194.5</c:v>
                </c:pt>
                <c:pt idx="592">
                  <c:v>194.5</c:v>
                </c:pt>
                <c:pt idx="593">
                  <c:v>198.5</c:v>
                </c:pt>
                <c:pt idx="594">
                  <c:v>197</c:v>
                </c:pt>
                <c:pt idx="595">
                  <c:v>198.5</c:v>
                </c:pt>
                <c:pt idx="596">
                  <c:v>200.5</c:v>
                </c:pt>
                <c:pt idx="597">
                  <c:v>200.5</c:v>
                </c:pt>
                <c:pt idx="598">
                  <c:v>200.5</c:v>
                </c:pt>
                <c:pt idx="599">
                  <c:v>197.5</c:v>
                </c:pt>
                <c:pt idx="600">
                  <c:v>196</c:v>
                </c:pt>
                <c:pt idx="601">
                  <c:v>192</c:v>
                </c:pt>
                <c:pt idx="602">
                  <c:v>192</c:v>
                </c:pt>
                <c:pt idx="603">
                  <c:v>188</c:v>
                </c:pt>
                <c:pt idx="604">
                  <c:v>188</c:v>
                </c:pt>
                <c:pt idx="605">
                  <c:v>192.5</c:v>
                </c:pt>
                <c:pt idx="606">
                  <c:v>192.5</c:v>
                </c:pt>
                <c:pt idx="607">
                  <c:v>192.5</c:v>
                </c:pt>
                <c:pt idx="608">
                  <c:v>193.5</c:v>
                </c:pt>
                <c:pt idx="609">
                  <c:v>191.5</c:v>
                </c:pt>
                <c:pt idx="610">
                  <c:v>191.5</c:v>
                </c:pt>
                <c:pt idx="611">
                  <c:v>196.5</c:v>
                </c:pt>
                <c:pt idx="612">
                  <c:v>196.5</c:v>
                </c:pt>
                <c:pt idx="613">
                  <c:v>197</c:v>
                </c:pt>
                <c:pt idx="614">
                  <c:v>197</c:v>
                </c:pt>
                <c:pt idx="615">
                  <c:v>197</c:v>
                </c:pt>
                <c:pt idx="616">
                  <c:v>197</c:v>
                </c:pt>
                <c:pt idx="617">
                  <c:v>197</c:v>
                </c:pt>
                <c:pt idx="618">
                  <c:v>197</c:v>
                </c:pt>
                <c:pt idx="619">
                  <c:v>197</c:v>
                </c:pt>
                <c:pt idx="620">
                  <c:v>203</c:v>
                </c:pt>
                <c:pt idx="621">
                  <c:v>200</c:v>
                </c:pt>
                <c:pt idx="622">
                  <c:v>200</c:v>
                </c:pt>
                <c:pt idx="623">
                  <c:v>200</c:v>
                </c:pt>
                <c:pt idx="624">
                  <c:v>202</c:v>
                </c:pt>
                <c:pt idx="625">
                  <c:v>202</c:v>
                </c:pt>
                <c:pt idx="626">
                  <c:v>207.5</c:v>
                </c:pt>
                <c:pt idx="627">
                  <c:v>205.5</c:v>
                </c:pt>
                <c:pt idx="628">
                  <c:v>208</c:v>
                </c:pt>
                <c:pt idx="629">
                  <c:v>206.5</c:v>
                </c:pt>
                <c:pt idx="630">
                  <c:v>206.5</c:v>
                </c:pt>
                <c:pt idx="631">
                  <c:v>206.5</c:v>
                </c:pt>
                <c:pt idx="632">
                  <c:v>206.5</c:v>
                </c:pt>
                <c:pt idx="633">
                  <c:v>216.5</c:v>
                </c:pt>
                <c:pt idx="634">
                  <c:v>216.5</c:v>
                </c:pt>
                <c:pt idx="635">
                  <c:v>213.5</c:v>
                </c:pt>
                <c:pt idx="636">
                  <c:v>219.5</c:v>
                </c:pt>
                <c:pt idx="637">
                  <c:v>219.5</c:v>
                </c:pt>
                <c:pt idx="638">
                  <c:v>218.5</c:v>
                </c:pt>
                <c:pt idx="639">
                  <c:v>215.5</c:v>
                </c:pt>
                <c:pt idx="640">
                  <c:v>224.5</c:v>
                </c:pt>
                <c:pt idx="641">
                  <c:v>221.5</c:v>
                </c:pt>
                <c:pt idx="642">
                  <c:v>221.5</c:v>
                </c:pt>
                <c:pt idx="643">
                  <c:v>222</c:v>
                </c:pt>
                <c:pt idx="644">
                  <c:v>214</c:v>
                </c:pt>
                <c:pt idx="645">
                  <c:v>214</c:v>
                </c:pt>
                <c:pt idx="646">
                  <c:v>214</c:v>
                </c:pt>
                <c:pt idx="647">
                  <c:v>214</c:v>
                </c:pt>
                <c:pt idx="648">
                  <c:v>214</c:v>
                </c:pt>
                <c:pt idx="649">
                  <c:v>202</c:v>
                </c:pt>
                <c:pt idx="650">
                  <c:v>207</c:v>
                </c:pt>
                <c:pt idx="651">
                  <c:v>207</c:v>
                </c:pt>
                <c:pt idx="652">
                  <c:v>207</c:v>
                </c:pt>
                <c:pt idx="653">
                  <c:v>199</c:v>
                </c:pt>
                <c:pt idx="654">
                  <c:v>199</c:v>
                </c:pt>
                <c:pt idx="655">
                  <c:v>191</c:v>
                </c:pt>
                <c:pt idx="656">
                  <c:v>192.5</c:v>
                </c:pt>
                <c:pt idx="657">
                  <c:v>194</c:v>
                </c:pt>
                <c:pt idx="658">
                  <c:v>185</c:v>
                </c:pt>
                <c:pt idx="659">
                  <c:v>178.5</c:v>
                </c:pt>
                <c:pt idx="660">
                  <c:v>178.5</c:v>
                </c:pt>
                <c:pt idx="661">
                  <c:v>175</c:v>
                </c:pt>
                <c:pt idx="662">
                  <c:v>172.5</c:v>
                </c:pt>
                <c:pt idx="663">
                  <c:v>174</c:v>
                </c:pt>
                <c:pt idx="664">
                  <c:v>174.5</c:v>
                </c:pt>
                <c:pt idx="665">
                  <c:v>171.5</c:v>
                </c:pt>
                <c:pt idx="666">
                  <c:v>188</c:v>
                </c:pt>
                <c:pt idx="667">
                  <c:v>188</c:v>
                </c:pt>
                <c:pt idx="668">
                  <c:v>188</c:v>
                </c:pt>
                <c:pt idx="669">
                  <c:v>184.5</c:v>
                </c:pt>
                <c:pt idx="670">
                  <c:v>181.5</c:v>
                </c:pt>
                <c:pt idx="671">
                  <c:v>180.5</c:v>
                </c:pt>
                <c:pt idx="672">
                  <c:v>180.5</c:v>
                </c:pt>
                <c:pt idx="673">
                  <c:v>176.5</c:v>
                </c:pt>
                <c:pt idx="674">
                  <c:v>177.5</c:v>
                </c:pt>
                <c:pt idx="675">
                  <c:v>176.5</c:v>
                </c:pt>
                <c:pt idx="676">
                  <c:v>184.5</c:v>
                </c:pt>
                <c:pt idx="677">
                  <c:v>178.5</c:v>
                </c:pt>
                <c:pt idx="678">
                  <c:v>177.5</c:v>
                </c:pt>
                <c:pt idx="679">
                  <c:v>177.5</c:v>
                </c:pt>
                <c:pt idx="680">
                  <c:v>177.5</c:v>
                </c:pt>
                <c:pt idx="681">
                  <c:v>177.5</c:v>
                </c:pt>
                <c:pt idx="682">
                  <c:v>177.5</c:v>
                </c:pt>
                <c:pt idx="683">
                  <c:v>196.5</c:v>
                </c:pt>
                <c:pt idx="684">
                  <c:v>192.5</c:v>
                </c:pt>
                <c:pt idx="685">
                  <c:v>189.5</c:v>
                </c:pt>
                <c:pt idx="686">
                  <c:v>191.5</c:v>
                </c:pt>
                <c:pt idx="687">
                  <c:v>191.5</c:v>
                </c:pt>
                <c:pt idx="688">
                  <c:v>191.5</c:v>
                </c:pt>
                <c:pt idx="689">
                  <c:v>190.5</c:v>
                </c:pt>
                <c:pt idx="690">
                  <c:v>188.5</c:v>
                </c:pt>
                <c:pt idx="691">
                  <c:v>185</c:v>
                </c:pt>
                <c:pt idx="692">
                  <c:v>185</c:v>
                </c:pt>
                <c:pt idx="693">
                  <c:v>185.5</c:v>
                </c:pt>
                <c:pt idx="694">
                  <c:v>184</c:v>
                </c:pt>
                <c:pt idx="695">
                  <c:v>184</c:v>
                </c:pt>
                <c:pt idx="696">
                  <c:v>184</c:v>
                </c:pt>
                <c:pt idx="697">
                  <c:v>184</c:v>
                </c:pt>
                <c:pt idx="698">
                  <c:v>184</c:v>
                </c:pt>
                <c:pt idx="699">
                  <c:v>186.5</c:v>
                </c:pt>
                <c:pt idx="700">
                  <c:v>189.5</c:v>
                </c:pt>
                <c:pt idx="701">
                  <c:v>200.5</c:v>
                </c:pt>
                <c:pt idx="702">
                  <c:v>200.5</c:v>
                </c:pt>
                <c:pt idx="703">
                  <c:v>205.5</c:v>
                </c:pt>
                <c:pt idx="704">
                  <c:v>212.5</c:v>
                </c:pt>
                <c:pt idx="705">
                  <c:v>212.5</c:v>
                </c:pt>
                <c:pt idx="706">
                  <c:v>208.5</c:v>
                </c:pt>
                <c:pt idx="707">
                  <c:v>208.5</c:v>
                </c:pt>
                <c:pt idx="708">
                  <c:v>203.5</c:v>
                </c:pt>
                <c:pt idx="709">
                  <c:v>207.5</c:v>
                </c:pt>
                <c:pt idx="710">
                  <c:v>205.5</c:v>
                </c:pt>
                <c:pt idx="711">
                  <c:v>207.5</c:v>
                </c:pt>
                <c:pt idx="712">
                  <c:v>202.5</c:v>
                </c:pt>
                <c:pt idx="713">
                  <c:v>199.5</c:v>
                </c:pt>
                <c:pt idx="714">
                  <c:v>199.5</c:v>
                </c:pt>
                <c:pt idx="715">
                  <c:v>199.5</c:v>
                </c:pt>
                <c:pt idx="716">
                  <c:v>205.5</c:v>
                </c:pt>
                <c:pt idx="717">
                  <c:v>209.5</c:v>
                </c:pt>
                <c:pt idx="718">
                  <c:v>207.5</c:v>
                </c:pt>
                <c:pt idx="719">
                  <c:v>210.5</c:v>
                </c:pt>
                <c:pt idx="720">
                  <c:v>210.5</c:v>
                </c:pt>
                <c:pt idx="721">
                  <c:v>213.5</c:v>
                </c:pt>
                <c:pt idx="722">
                  <c:v>214.5</c:v>
                </c:pt>
                <c:pt idx="723">
                  <c:v>212.5</c:v>
                </c:pt>
                <c:pt idx="724">
                  <c:v>212.5</c:v>
                </c:pt>
                <c:pt idx="725">
                  <c:v>212.5</c:v>
                </c:pt>
                <c:pt idx="726">
                  <c:v>215.5</c:v>
                </c:pt>
                <c:pt idx="727">
                  <c:v>216.5</c:v>
                </c:pt>
                <c:pt idx="728">
                  <c:v>224.5</c:v>
                </c:pt>
                <c:pt idx="729">
                  <c:v>224.5</c:v>
                </c:pt>
                <c:pt idx="730">
                  <c:v>230.5</c:v>
                </c:pt>
                <c:pt idx="731">
                  <c:v>232.5</c:v>
                </c:pt>
                <c:pt idx="732">
                  <c:v>234.5</c:v>
                </c:pt>
                <c:pt idx="733">
                  <c:v>231.5</c:v>
                </c:pt>
                <c:pt idx="734">
                  <c:v>229.5</c:v>
                </c:pt>
                <c:pt idx="735">
                  <c:v>230.5</c:v>
                </c:pt>
                <c:pt idx="736">
                  <c:v>230.5</c:v>
                </c:pt>
                <c:pt idx="737">
                  <c:v>234.5</c:v>
                </c:pt>
                <c:pt idx="738">
                  <c:v>234.5</c:v>
                </c:pt>
                <c:pt idx="739">
                  <c:v>240.5</c:v>
                </c:pt>
                <c:pt idx="740">
                  <c:v>248.5</c:v>
                </c:pt>
                <c:pt idx="741">
                  <c:v>248.5</c:v>
                </c:pt>
                <c:pt idx="742">
                  <c:v>248.5</c:v>
                </c:pt>
                <c:pt idx="743">
                  <c:v>242.5</c:v>
                </c:pt>
                <c:pt idx="744">
                  <c:v>242.5</c:v>
                </c:pt>
                <c:pt idx="745">
                  <c:v>245.5</c:v>
                </c:pt>
                <c:pt idx="746">
                  <c:v>245.5</c:v>
                </c:pt>
                <c:pt idx="747">
                  <c:v>245.5</c:v>
                </c:pt>
                <c:pt idx="748">
                  <c:v>245.5</c:v>
                </c:pt>
                <c:pt idx="749">
                  <c:v>245.5</c:v>
                </c:pt>
                <c:pt idx="750">
                  <c:v>254.5</c:v>
                </c:pt>
                <c:pt idx="751">
                  <c:v>254.5</c:v>
                </c:pt>
                <c:pt idx="752">
                  <c:v>254.5</c:v>
                </c:pt>
                <c:pt idx="753">
                  <c:v>258.5</c:v>
                </c:pt>
                <c:pt idx="754">
                  <c:v>258.5</c:v>
                </c:pt>
                <c:pt idx="755">
                  <c:v>252.5</c:v>
                </c:pt>
                <c:pt idx="756">
                  <c:v>259.5</c:v>
                </c:pt>
                <c:pt idx="757">
                  <c:v>269.5</c:v>
                </c:pt>
                <c:pt idx="758">
                  <c:v>282.5</c:v>
                </c:pt>
                <c:pt idx="759">
                  <c:v>283.5</c:v>
                </c:pt>
                <c:pt idx="760">
                  <c:v>287.5</c:v>
                </c:pt>
                <c:pt idx="761">
                  <c:v>299.5</c:v>
                </c:pt>
                <c:pt idx="762">
                  <c:v>288</c:v>
                </c:pt>
                <c:pt idx="763">
                  <c:v>288</c:v>
                </c:pt>
                <c:pt idx="764">
                  <c:v>269.5</c:v>
                </c:pt>
                <c:pt idx="765">
                  <c:v>262.5</c:v>
                </c:pt>
                <c:pt idx="766">
                  <c:v>267.5</c:v>
                </c:pt>
                <c:pt idx="767">
                  <c:v>263</c:v>
                </c:pt>
                <c:pt idx="768">
                  <c:v>259.5</c:v>
                </c:pt>
                <c:pt idx="769">
                  <c:v>271</c:v>
                </c:pt>
                <c:pt idx="770">
                  <c:v>277</c:v>
                </c:pt>
                <c:pt idx="771">
                  <c:v>277.5</c:v>
                </c:pt>
                <c:pt idx="772">
                  <c:v>284.5</c:v>
                </c:pt>
                <c:pt idx="773">
                  <c:v>284.5</c:v>
                </c:pt>
                <c:pt idx="774">
                  <c:v>279.5</c:v>
                </c:pt>
                <c:pt idx="775">
                  <c:v>273</c:v>
                </c:pt>
                <c:pt idx="776">
                  <c:v>271</c:v>
                </c:pt>
                <c:pt idx="777">
                  <c:v>271</c:v>
                </c:pt>
                <c:pt idx="778">
                  <c:v>274</c:v>
                </c:pt>
                <c:pt idx="779">
                  <c:v>270.5</c:v>
                </c:pt>
                <c:pt idx="780">
                  <c:v>267.5</c:v>
                </c:pt>
                <c:pt idx="781">
                  <c:v>268.5</c:v>
                </c:pt>
                <c:pt idx="782">
                  <c:v>271</c:v>
                </c:pt>
                <c:pt idx="783">
                  <c:v>267</c:v>
                </c:pt>
                <c:pt idx="784">
                  <c:v>270</c:v>
                </c:pt>
                <c:pt idx="785">
                  <c:v>261.5</c:v>
                </c:pt>
                <c:pt idx="786">
                  <c:v>261.5</c:v>
                </c:pt>
                <c:pt idx="787">
                  <c:v>259.5</c:v>
                </c:pt>
                <c:pt idx="788">
                  <c:v>262.5</c:v>
                </c:pt>
                <c:pt idx="789">
                  <c:v>264.5</c:v>
                </c:pt>
                <c:pt idx="790">
                  <c:v>265.5</c:v>
                </c:pt>
                <c:pt idx="791">
                  <c:v>265.5</c:v>
                </c:pt>
                <c:pt idx="792">
                  <c:v>266.5</c:v>
                </c:pt>
                <c:pt idx="793">
                  <c:v>258</c:v>
                </c:pt>
                <c:pt idx="794">
                  <c:v>258</c:v>
                </c:pt>
                <c:pt idx="795">
                  <c:v>258</c:v>
                </c:pt>
                <c:pt idx="796">
                  <c:v>261.5</c:v>
                </c:pt>
                <c:pt idx="797">
                  <c:v>261.5</c:v>
                </c:pt>
                <c:pt idx="798">
                  <c:v>253.5</c:v>
                </c:pt>
                <c:pt idx="799">
                  <c:v>255</c:v>
                </c:pt>
                <c:pt idx="800">
                  <c:v>268.5</c:v>
                </c:pt>
                <c:pt idx="801">
                  <c:v>275</c:v>
                </c:pt>
                <c:pt idx="802">
                  <c:v>276.5</c:v>
                </c:pt>
                <c:pt idx="803">
                  <c:v>272.5</c:v>
                </c:pt>
                <c:pt idx="804">
                  <c:v>266.5</c:v>
                </c:pt>
                <c:pt idx="805">
                  <c:v>263.5</c:v>
                </c:pt>
                <c:pt idx="806">
                  <c:v>263.5</c:v>
                </c:pt>
                <c:pt idx="807">
                  <c:v>267.5</c:v>
                </c:pt>
                <c:pt idx="808">
                  <c:v>267.5</c:v>
                </c:pt>
                <c:pt idx="809">
                  <c:v>275</c:v>
                </c:pt>
                <c:pt idx="810">
                  <c:v>275.5</c:v>
                </c:pt>
                <c:pt idx="811">
                  <c:v>272.5</c:v>
                </c:pt>
                <c:pt idx="812">
                  <c:v>278.5</c:v>
                </c:pt>
                <c:pt idx="813">
                  <c:v>276</c:v>
                </c:pt>
                <c:pt idx="814">
                  <c:v>279</c:v>
                </c:pt>
                <c:pt idx="815">
                  <c:v>279.5</c:v>
                </c:pt>
                <c:pt idx="816">
                  <c:v>279.5</c:v>
                </c:pt>
                <c:pt idx="817">
                  <c:v>284</c:v>
                </c:pt>
                <c:pt idx="818">
                  <c:v>284</c:v>
                </c:pt>
                <c:pt idx="819">
                  <c:v>280.5</c:v>
                </c:pt>
                <c:pt idx="820">
                  <c:v>276</c:v>
                </c:pt>
                <c:pt idx="821">
                  <c:v>279.5</c:v>
                </c:pt>
                <c:pt idx="822">
                  <c:v>279</c:v>
                </c:pt>
                <c:pt idx="823">
                  <c:v>285.5</c:v>
                </c:pt>
                <c:pt idx="824">
                  <c:v>293</c:v>
                </c:pt>
                <c:pt idx="825">
                  <c:v>293</c:v>
                </c:pt>
                <c:pt idx="826">
                  <c:v>298.5</c:v>
                </c:pt>
                <c:pt idx="827">
                  <c:v>293</c:v>
                </c:pt>
                <c:pt idx="828">
                  <c:v>287</c:v>
                </c:pt>
                <c:pt idx="829">
                  <c:v>297.5</c:v>
                </c:pt>
                <c:pt idx="830">
                  <c:v>289.5</c:v>
                </c:pt>
                <c:pt idx="831">
                  <c:v>281.5</c:v>
                </c:pt>
                <c:pt idx="832">
                  <c:v>281.5</c:v>
                </c:pt>
                <c:pt idx="833">
                  <c:v>281</c:v>
                </c:pt>
                <c:pt idx="834">
                  <c:v>279.5</c:v>
                </c:pt>
                <c:pt idx="835">
                  <c:v>279.5</c:v>
                </c:pt>
                <c:pt idx="836">
                  <c:v>268</c:v>
                </c:pt>
                <c:pt idx="837">
                  <c:v>268</c:v>
                </c:pt>
                <c:pt idx="838">
                  <c:v>277</c:v>
                </c:pt>
                <c:pt idx="839">
                  <c:v>280</c:v>
                </c:pt>
                <c:pt idx="840">
                  <c:v>274.5</c:v>
                </c:pt>
                <c:pt idx="841">
                  <c:v>274.5</c:v>
                </c:pt>
                <c:pt idx="842">
                  <c:v>279.5</c:v>
                </c:pt>
                <c:pt idx="843">
                  <c:v>284.5</c:v>
                </c:pt>
                <c:pt idx="844">
                  <c:v>280.5</c:v>
                </c:pt>
                <c:pt idx="845">
                  <c:v>281</c:v>
                </c:pt>
                <c:pt idx="846">
                  <c:v>286</c:v>
                </c:pt>
                <c:pt idx="847">
                  <c:v>284</c:v>
                </c:pt>
                <c:pt idx="848">
                  <c:v>290</c:v>
                </c:pt>
                <c:pt idx="849">
                  <c:v>291.5</c:v>
                </c:pt>
                <c:pt idx="850">
                  <c:v>291.5</c:v>
                </c:pt>
                <c:pt idx="851">
                  <c:v>296.5</c:v>
                </c:pt>
                <c:pt idx="852">
                  <c:v>296.5</c:v>
                </c:pt>
                <c:pt idx="853">
                  <c:v>296</c:v>
                </c:pt>
                <c:pt idx="854">
                  <c:v>291.5</c:v>
                </c:pt>
                <c:pt idx="855">
                  <c:v>291</c:v>
                </c:pt>
                <c:pt idx="856">
                  <c:v>292.5</c:v>
                </c:pt>
                <c:pt idx="857">
                  <c:v>296.5</c:v>
                </c:pt>
                <c:pt idx="858">
                  <c:v>296.5</c:v>
                </c:pt>
                <c:pt idx="859">
                  <c:v>297.5</c:v>
                </c:pt>
                <c:pt idx="860">
                  <c:v>299.5</c:v>
                </c:pt>
                <c:pt idx="861">
                  <c:v>299.5</c:v>
                </c:pt>
                <c:pt idx="862">
                  <c:v>299.5</c:v>
                </c:pt>
                <c:pt idx="863">
                  <c:v>308</c:v>
                </c:pt>
                <c:pt idx="864">
                  <c:v>317</c:v>
                </c:pt>
                <c:pt idx="865">
                  <c:v>321</c:v>
                </c:pt>
                <c:pt idx="866">
                  <c:v>331</c:v>
                </c:pt>
                <c:pt idx="867">
                  <c:v>331</c:v>
                </c:pt>
                <c:pt idx="868">
                  <c:v>329.5</c:v>
                </c:pt>
                <c:pt idx="869">
                  <c:v>329.5</c:v>
                </c:pt>
                <c:pt idx="870">
                  <c:v>342.5</c:v>
                </c:pt>
                <c:pt idx="871">
                  <c:v>331.5</c:v>
                </c:pt>
                <c:pt idx="872">
                  <c:v>324</c:v>
                </c:pt>
                <c:pt idx="873">
                  <c:v>324</c:v>
                </c:pt>
                <c:pt idx="874">
                  <c:v>324</c:v>
                </c:pt>
                <c:pt idx="875">
                  <c:v>327.5</c:v>
                </c:pt>
                <c:pt idx="876">
                  <c:v>333</c:v>
                </c:pt>
                <c:pt idx="877">
                  <c:v>324.5</c:v>
                </c:pt>
                <c:pt idx="878">
                  <c:v>338</c:v>
                </c:pt>
                <c:pt idx="879">
                  <c:v>332</c:v>
                </c:pt>
                <c:pt idx="880">
                  <c:v>338</c:v>
                </c:pt>
                <c:pt idx="881">
                  <c:v>339</c:v>
                </c:pt>
                <c:pt idx="882">
                  <c:v>329</c:v>
                </c:pt>
                <c:pt idx="883">
                  <c:v>329</c:v>
                </c:pt>
                <c:pt idx="884">
                  <c:v>333</c:v>
                </c:pt>
                <c:pt idx="885">
                  <c:v>337</c:v>
                </c:pt>
                <c:pt idx="886">
                  <c:v>339.5</c:v>
                </c:pt>
                <c:pt idx="887">
                  <c:v>339</c:v>
                </c:pt>
                <c:pt idx="888">
                  <c:v>336.5</c:v>
                </c:pt>
                <c:pt idx="889">
                  <c:v>336.5</c:v>
                </c:pt>
                <c:pt idx="890">
                  <c:v>328</c:v>
                </c:pt>
                <c:pt idx="891">
                  <c:v>321</c:v>
                </c:pt>
                <c:pt idx="892">
                  <c:v>324</c:v>
                </c:pt>
                <c:pt idx="893">
                  <c:v>326</c:v>
                </c:pt>
                <c:pt idx="894">
                  <c:v>330</c:v>
                </c:pt>
                <c:pt idx="895">
                  <c:v>336.5</c:v>
                </c:pt>
                <c:pt idx="896">
                  <c:v>333.5</c:v>
                </c:pt>
                <c:pt idx="897">
                  <c:v>324.5</c:v>
                </c:pt>
                <c:pt idx="898">
                  <c:v>327.5</c:v>
                </c:pt>
                <c:pt idx="899">
                  <c:v>319</c:v>
                </c:pt>
                <c:pt idx="900">
                  <c:v>319.5</c:v>
                </c:pt>
                <c:pt idx="901">
                  <c:v>318</c:v>
                </c:pt>
                <c:pt idx="902">
                  <c:v>313.5</c:v>
                </c:pt>
                <c:pt idx="903">
                  <c:v>310.5</c:v>
                </c:pt>
                <c:pt idx="904">
                  <c:v>316.5</c:v>
                </c:pt>
                <c:pt idx="905">
                  <c:v>316.5</c:v>
                </c:pt>
                <c:pt idx="906">
                  <c:v>316.5</c:v>
                </c:pt>
                <c:pt idx="907">
                  <c:v>313.5</c:v>
                </c:pt>
                <c:pt idx="908">
                  <c:v>312</c:v>
                </c:pt>
                <c:pt idx="909">
                  <c:v>307.5</c:v>
                </c:pt>
                <c:pt idx="910">
                  <c:v>311.5</c:v>
                </c:pt>
                <c:pt idx="911">
                  <c:v>313.5</c:v>
                </c:pt>
                <c:pt idx="912">
                  <c:v>300.5</c:v>
                </c:pt>
                <c:pt idx="913">
                  <c:v>296.5</c:v>
                </c:pt>
                <c:pt idx="914">
                  <c:v>295.5</c:v>
                </c:pt>
                <c:pt idx="915">
                  <c:v>295.5</c:v>
                </c:pt>
                <c:pt idx="916">
                  <c:v>287.5</c:v>
                </c:pt>
                <c:pt idx="917">
                  <c:v>283</c:v>
                </c:pt>
                <c:pt idx="918">
                  <c:v>291.5</c:v>
                </c:pt>
                <c:pt idx="919">
                  <c:v>290.5</c:v>
                </c:pt>
                <c:pt idx="920">
                  <c:v>297</c:v>
                </c:pt>
                <c:pt idx="921">
                  <c:v>291.5</c:v>
                </c:pt>
                <c:pt idx="922">
                  <c:v>291.5</c:v>
                </c:pt>
                <c:pt idx="923">
                  <c:v>284.5</c:v>
                </c:pt>
                <c:pt idx="924">
                  <c:v>284.5</c:v>
                </c:pt>
                <c:pt idx="925">
                  <c:v>284.5</c:v>
                </c:pt>
                <c:pt idx="926">
                  <c:v>284.5</c:v>
                </c:pt>
                <c:pt idx="927">
                  <c:v>284.5</c:v>
                </c:pt>
                <c:pt idx="928">
                  <c:v>281.5</c:v>
                </c:pt>
                <c:pt idx="929">
                  <c:v>273.5</c:v>
                </c:pt>
                <c:pt idx="930">
                  <c:v>278.5</c:v>
                </c:pt>
                <c:pt idx="931">
                  <c:v>287.5</c:v>
                </c:pt>
                <c:pt idx="932">
                  <c:v>287.5</c:v>
                </c:pt>
                <c:pt idx="933">
                  <c:v>290.5</c:v>
                </c:pt>
                <c:pt idx="934">
                  <c:v>292.5</c:v>
                </c:pt>
                <c:pt idx="935">
                  <c:v>290.5</c:v>
                </c:pt>
                <c:pt idx="936">
                  <c:v>293.5</c:v>
                </c:pt>
                <c:pt idx="937">
                  <c:v>294.5</c:v>
                </c:pt>
                <c:pt idx="938">
                  <c:v>290.5</c:v>
                </c:pt>
                <c:pt idx="939">
                  <c:v>288.5</c:v>
                </c:pt>
                <c:pt idx="940">
                  <c:v>290.5</c:v>
                </c:pt>
                <c:pt idx="941">
                  <c:v>290.5</c:v>
                </c:pt>
                <c:pt idx="942">
                  <c:v>290.5</c:v>
                </c:pt>
                <c:pt idx="943">
                  <c:v>287.5</c:v>
                </c:pt>
                <c:pt idx="944">
                  <c:v>289.5</c:v>
                </c:pt>
                <c:pt idx="945">
                  <c:v>289.5</c:v>
                </c:pt>
                <c:pt idx="946">
                  <c:v>289.5</c:v>
                </c:pt>
                <c:pt idx="947">
                  <c:v>289.5</c:v>
                </c:pt>
                <c:pt idx="948">
                  <c:v>289.5</c:v>
                </c:pt>
                <c:pt idx="949">
                  <c:v>289.5</c:v>
                </c:pt>
                <c:pt idx="950">
                  <c:v>294.5</c:v>
                </c:pt>
                <c:pt idx="951">
                  <c:v>294.5</c:v>
                </c:pt>
                <c:pt idx="952">
                  <c:v>294.5</c:v>
                </c:pt>
                <c:pt idx="953">
                  <c:v>285.5</c:v>
                </c:pt>
                <c:pt idx="954">
                  <c:v>285.5</c:v>
                </c:pt>
                <c:pt idx="955">
                  <c:v>285.5</c:v>
                </c:pt>
                <c:pt idx="956">
                  <c:v>309.5</c:v>
                </c:pt>
                <c:pt idx="957">
                  <c:v>309.5</c:v>
                </c:pt>
                <c:pt idx="958">
                  <c:v>309.5</c:v>
                </c:pt>
                <c:pt idx="959">
                  <c:v>309.5</c:v>
                </c:pt>
                <c:pt idx="960">
                  <c:v>309.5</c:v>
                </c:pt>
                <c:pt idx="961">
                  <c:v>309.5</c:v>
                </c:pt>
                <c:pt idx="962">
                  <c:v>309.5</c:v>
                </c:pt>
                <c:pt idx="963">
                  <c:v>314.5</c:v>
                </c:pt>
                <c:pt idx="964">
                  <c:v>314.5</c:v>
                </c:pt>
                <c:pt idx="965">
                  <c:v>314.5</c:v>
                </c:pt>
                <c:pt idx="966">
                  <c:v>314.5</c:v>
                </c:pt>
                <c:pt idx="967">
                  <c:v>314.5</c:v>
                </c:pt>
                <c:pt idx="968">
                  <c:v>314.5</c:v>
                </c:pt>
                <c:pt idx="969">
                  <c:v>314.5</c:v>
                </c:pt>
                <c:pt idx="970">
                  <c:v>340.5</c:v>
                </c:pt>
                <c:pt idx="971">
                  <c:v>339</c:v>
                </c:pt>
                <c:pt idx="972">
                  <c:v>339</c:v>
                </c:pt>
                <c:pt idx="973">
                  <c:v>339</c:v>
                </c:pt>
                <c:pt idx="974">
                  <c:v>339</c:v>
                </c:pt>
                <c:pt idx="975">
                  <c:v>348.5</c:v>
                </c:pt>
                <c:pt idx="976">
                  <c:v>346.5</c:v>
                </c:pt>
                <c:pt idx="977">
                  <c:v>346.5</c:v>
                </c:pt>
                <c:pt idx="978">
                  <c:v>350</c:v>
                </c:pt>
                <c:pt idx="979">
                  <c:v>343.5</c:v>
                </c:pt>
                <c:pt idx="980">
                  <c:v>337.5</c:v>
                </c:pt>
                <c:pt idx="981">
                  <c:v>337.5</c:v>
                </c:pt>
                <c:pt idx="982">
                  <c:v>340.5</c:v>
                </c:pt>
                <c:pt idx="983">
                  <c:v>338.5</c:v>
                </c:pt>
                <c:pt idx="984">
                  <c:v>338.5</c:v>
                </c:pt>
                <c:pt idx="985">
                  <c:v>338.5</c:v>
                </c:pt>
                <c:pt idx="986">
                  <c:v>338.5</c:v>
                </c:pt>
                <c:pt idx="987">
                  <c:v>337.5</c:v>
                </c:pt>
                <c:pt idx="988">
                  <c:v>336.5</c:v>
                </c:pt>
                <c:pt idx="989">
                  <c:v>336</c:v>
                </c:pt>
                <c:pt idx="990">
                  <c:v>322.5</c:v>
                </c:pt>
                <c:pt idx="991">
                  <c:v>322.5</c:v>
                </c:pt>
                <c:pt idx="992">
                  <c:v>341</c:v>
                </c:pt>
                <c:pt idx="993">
                  <c:v>338</c:v>
                </c:pt>
                <c:pt idx="994">
                  <c:v>337.5</c:v>
                </c:pt>
                <c:pt idx="995">
                  <c:v>341.5</c:v>
                </c:pt>
                <c:pt idx="996">
                  <c:v>341.5</c:v>
                </c:pt>
                <c:pt idx="997">
                  <c:v>339</c:v>
                </c:pt>
                <c:pt idx="998">
                  <c:v>336</c:v>
                </c:pt>
                <c:pt idx="999">
                  <c:v>338</c:v>
                </c:pt>
                <c:pt idx="1000">
                  <c:v>335.5</c:v>
                </c:pt>
                <c:pt idx="1001">
                  <c:v>335.5</c:v>
                </c:pt>
                <c:pt idx="1002">
                  <c:v>338</c:v>
                </c:pt>
                <c:pt idx="1003">
                  <c:v>339</c:v>
                </c:pt>
                <c:pt idx="1004">
                  <c:v>340</c:v>
                </c:pt>
                <c:pt idx="1005">
                  <c:v>340</c:v>
                </c:pt>
                <c:pt idx="1006">
                  <c:v>340</c:v>
                </c:pt>
                <c:pt idx="1007">
                  <c:v>341</c:v>
                </c:pt>
                <c:pt idx="1008">
                  <c:v>337.5</c:v>
                </c:pt>
                <c:pt idx="1009">
                  <c:v>334.5</c:v>
                </c:pt>
                <c:pt idx="1010">
                  <c:v>338.5</c:v>
                </c:pt>
                <c:pt idx="1011">
                  <c:v>338.5</c:v>
                </c:pt>
                <c:pt idx="1012">
                  <c:v>340</c:v>
                </c:pt>
                <c:pt idx="1013">
                  <c:v>340</c:v>
                </c:pt>
                <c:pt idx="1014">
                  <c:v>340</c:v>
                </c:pt>
                <c:pt idx="1015">
                  <c:v>340</c:v>
                </c:pt>
                <c:pt idx="1016">
                  <c:v>340</c:v>
                </c:pt>
                <c:pt idx="1017">
                  <c:v>347</c:v>
                </c:pt>
                <c:pt idx="1018">
                  <c:v>347</c:v>
                </c:pt>
                <c:pt idx="1019">
                  <c:v>347</c:v>
                </c:pt>
                <c:pt idx="1020">
                  <c:v>347</c:v>
                </c:pt>
                <c:pt idx="1021">
                  <c:v>347</c:v>
                </c:pt>
                <c:pt idx="1022">
                  <c:v>346.5</c:v>
                </c:pt>
                <c:pt idx="1023">
                  <c:v>349</c:v>
                </c:pt>
                <c:pt idx="1024">
                  <c:v>353</c:v>
                </c:pt>
                <c:pt idx="1025">
                  <c:v>355</c:v>
                </c:pt>
                <c:pt idx="1026">
                  <c:v>355</c:v>
                </c:pt>
                <c:pt idx="1027">
                  <c:v>355</c:v>
                </c:pt>
                <c:pt idx="1028">
                  <c:v>354</c:v>
                </c:pt>
                <c:pt idx="1029">
                  <c:v>354</c:v>
                </c:pt>
                <c:pt idx="1030">
                  <c:v>364</c:v>
                </c:pt>
                <c:pt idx="1031">
                  <c:v>362</c:v>
                </c:pt>
                <c:pt idx="1032">
                  <c:v>365.5</c:v>
                </c:pt>
                <c:pt idx="1033">
                  <c:v>365.5</c:v>
                </c:pt>
                <c:pt idx="1034">
                  <c:v>371</c:v>
                </c:pt>
                <c:pt idx="1035">
                  <c:v>367</c:v>
                </c:pt>
                <c:pt idx="1036">
                  <c:v>362</c:v>
                </c:pt>
                <c:pt idx="1037">
                  <c:v>362</c:v>
                </c:pt>
                <c:pt idx="1038">
                  <c:v>365</c:v>
                </c:pt>
                <c:pt idx="1039">
                  <c:v>372.5</c:v>
                </c:pt>
                <c:pt idx="1040">
                  <c:v>374</c:v>
                </c:pt>
                <c:pt idx="1041">
                  <c:v>366</c:v>
                </c:pt>
                <c:pt idx="1042">
                  <c:v>365.5</c:v>
                </c:pt>
                <c:pt idx="1043">
                  <c:v>361</c:v>
                </c:pt>
                <c:pt idx="1044">
                  <c:v>363</c:v>
                </c:pt>
                <c:pt idx="1045">
                  <c:v>361.5</c:v>
                </c:pt>
                <c:pt idx="1046">
                  <c:v>370</c:v>
                </c:pt>
                <c:pt idx="1047">
                  <c:v>367.5</c:v>
                </c:pt>
                <c:pt idx="1048">
                  <c:v>357</c:v>
                </c:pt>
                <c:pt idx="1049">
                  <c:v>358</c:v>
                </c:pt>
                <c:pt idx="1050">
                  <c:v>357.5</c:v>
                </c:pt>
                <c:pt idx="1051">
                  <c:v>357.5</c:v>
                </c:pt>
                <c:pt idx="1052">
                  <c:v>359.5</c:v>
                </c:pt>
                <c:pt idx="1053">
                  <c:v>357</c:v>
                </c:pt>
                <c:pt idx="1054">
                  <c:v>360</c:v>
                </c:pt>
                <c:pt idx="1055">
                  <c:v>358</c:v>
                </c:pt>
                <c:pt idx="1056">
                  <c:v>356.5</c:v>
                </c:pt>
                <c:pt idx="1057">
                  <c:v>356.5</c:v>
                </c:pt>
                <c:pt idx="1058">
                  <c:v>357.5</c:v>
                </c:pt>
                <c:pt idx="1059">
                  <c:v>363.5</c:v>
                </c:pt>
                <c:pt idx="1060">
                  <c:v>355.5</c:v>
                </c:pt>
                <c:pt idx="1061">
                  <c:v>355.5</c:v>
                </c:pt>
                <c:pt idx="1062">
                  <c:v>359</c:v>
                </c:pt>
                <c:pt idx="1063">
                  <c:v>363</c:v>
                </c:pt>
                <c:pt idx="1064">
                  <c:v>358</c:v>
                </c:pt>
                <c:pt idx="1065">
                  <c:v>355.5</c:v>
                </c:pt>
                <c:pt idx="1066">
                  <c:v>348.5</c:v>
                </c:pt>
                <c:pt idx="1067">
                  <c:v>351</c:v>
                </c:pt>
                <c:pt idx="1068">
                  <c:v>353</c:v>
                </c:pt>
                <c:pt idx="1069">
                  <c:v>350.5</c:v>
                </c:pt>
                <c:pt idx="1070">
                  <c:v>351</c:v>
                </c:pt>
                <c:pt idx="1071">
                  <c:v>354.5</c:v>
                </c:pt>
                <c:pt idx="1072">
                  <c:v>341</c:v>
                </c:pt>
                <c:pt idx="1073">
                  <c:v>341</c:v>
                </c:pt>
                <c:pt idx="1074">
                  <c:v>344</c:v>
                </c:pt>
                <c:pt idx="1075">
                  <c:v>347.5</c:v>
                </c:pt>
                <c:pt idx="1076">
                  <c:v>349.5</c:v>
                </c:pt>
                <c:pt idx="1077">
                  <c:v>345</c:v>
                </c:pt>
                <c:pt idx="1078">
                  <c:v>348</c:v>
                </c:pt>
                <c:pt idx="1079">
                  <c:v>355</c:v>
                </c:pt>
                <c:pt idx="1080">
                  <c:v>355</c:v>
                </c:pt>
                <c:pt idx="1081">
                  <c:v>358.5</c:v>
                </c:pt>
                <c:pt idx="1082">
                  <c:v>358.5</c:v>
                </c:pt>
                <c:pt idx="1083">
                  <c:v>361.5</c:v>
                </c:pt>
                <c:pt idx="1084">
                  <c:v>361.5</c:v>
                </c:pt>
                <c:pt idx="1085">
                  <c:v>357</c:v>
                </c:pt>
                <c:pt idx="1086">
                  <c:v>360</c:v>
                </c:pt>
                <c:pt idx="1087">
                  <c:v>358</c:v>
                </c:pt>
                <c:pt idx="1088">
                  <c:v>357.5</c:v>
                </c:pt>
                <c:pt idx="1089">
                  <c:v>363.5</c:v>
                </c:pt>
                <c:pt idx="1090">
                  <c:v>365.5</c:v>
                </c:pt>
                <c:pt idx="1091">
                  <c:v>385</c:v>
                </c:pt>
                <c:pt idx="1092">
                  <c:v>389</c:v>
                </c:pt>
                <c:pt idx="1093">
                  <c:v>388.5</c:v>
                </c:pt>
                <c:pt idx="1094">
                  <c:v>388.5</c:v>
                </c:pt>
                <c:pt idx="1095">
                  <c:v>388.5</c:v>
                </c:pt>
                <c:pt idx="1096">
                  <c:v>373</c:v>
                </c:pt>
                <c:pt idx="1097">
                  <c:v>373</c:v>
                </c:pt>
                <c:pt idx="1098">
                  <c:v>369</c:v>
                </c:pt>
                <c:pt idx="1099">
                  <c:v>369.5</c:v>
                </c:pt>
                <c:pt idx="1100">
                  <c:v>371</c:v>
                </c:pt>
                <c:pt idx="1101">
                  <c:v>373.5</c:v>
                </c:pt>
                <c:pt idx="1102">
                  <c:v>368.5</c:v>
                </c:pt>
                <c:pt idx="1103">
                  <c:v>370</c:v>
                </c:pt>
                <c:pt idx="1104">
                  <c:v>371.5</c:v>
                </c:pt>
                <c:pt idx="1105">
                  <c:v>373</c:v>
                </c:pt>
                <c:pt idx="1106">
                  <c:v>373</c:v>
                </c:pt>
                <c:pt idx="1107">
                  <c:v>371</c:v>
                </c:pt>
                <c:pt idx="1108">
                  <c:v>375.5</c:v>
                </c:pt>
                <c:pt idx="1109">
                  <c:v>378</c:v>
                </c:pt>
                <c:pt idx="1110">
                  <c:v>382</c:v>
                </c:pt>
                <c:pt idx="1111">
                  <c:v>369.5</c:v>
                </c:pt>
                <c:pt idx="1112">
                  <c:v>362</c:v>
                </c:pt>
                <c:pt idx="1113">
                  <c:v>356</c:v>
                </c:pt>
                <c:pt idx="1114">
                  <c:v>360</c:v>
                </c:pt>
                <c:pt idx="1115">
                  <c:v>352.5</c:v>
                </c:pt>
                <c:pt idx="1116">
                  <c:v>356</c:v>
                </c:pt>
                <c:pt idx="1117">
                  <c:v>359.5</c:v>
                </c:pt>
                <c:pt idx="1118">
                  <c:v>358</c:v>
                </c:pt>
                <c:pt idx="1119">
                  <c:v>357.5</c:v>
                </c:pt>
                <c:pt idx="1120">
                  <c:v>350</c:v>
                </c:pt>
                <c:pt idx="1121">
                  <c:v>349</c:v>
                </c:pt>
                <c:pt idx="1122">
                  <c:v>349</c:v>
                </c:pt>
                <c:pt idx="1123">
                  <c:v>350.5</c:v>
                </c:pt>
                <c:pt idx="1124">
                  <c:v>350</c:v>
                </c:pt>
                <c:pt idx="1125">
                  <c:v>350</c:v>
                </c:pt>
                <c:pt idx="1126">
                  <c:v>348</c:v>
                </c:pt>
                <c:pt idx="1127">
                  <c:v>343</c:v>
                </c:pt>
                <c:pt idx="1128">
                  <c:v>338</c:v>
                </c:pt>
                <c:pt idx="1129">
                  <c:v>343</c:v>
                </c:pt>
                <c:pt idx="1130">
                  <c:v>341.5</c:v>
                </c:pt>
                <c:pt idx="1131">
                  <c:v>339.5</c:v>
                </c:pt>
                <c:pt idx="1132">
                  <c:v>338</c:v>
                </c:pt>
                <c:pt idx="1133">
                  <c:v>337</c:v>
                </c:pt>
                <c:pt idx="1134">
                  <c:v>313</c:v>
                </c:pt>
                <c:pt idx="1135">
                  <c:v>335</c:v>
                </c:pt>
                <c:pt idx="1136">
                  <c:v>334</c:v>
                </c:pt>
                <c:pt idx="1137">
                  <c:v>331</c:v>
                </c:pt>
                <c:pt idx="1138">
                  <c:v>330</c:v>
                </c:pt>
                <c:pt idx="1139">
                  <c:v>318</c:v>
                </c:pt>
                <c:pt idx="1140">
                  <c:v>320</c:v>
                </c:pt>
                <c:pt idx="1141">
                  <c:v>320</c:v>
                </c:pt>
                <c:pt idx="1142">
                  <c:v>314</c:v>
                </c:pt>
                <c:pt idx="1143">
                  <c:v>310</c:v>
                </c:pt>
                <c:pt idx="1144">
                  <c:v>315</c:v>
                </c:pt>
                <c:pt idx="1145">
                  <c:v>315</c:v>
                </c:pt>
                <c:pt idx="1146">
                  <c:v>318</c:v>
                </c:pt>
                <c:pt idx="1147">
                  <c:v>313</c:v>
                </c:pt>
                <c:pt idx="1148">
                  <c:v>311</c:v>
                </c:pt>
                <c:pt idx="1149">
                  <c:v>306</c:v>
                </c:pt>
                <c:pt idx="1150">
                  <c:v>305</c:v>
                </c:pt>
                <c:pt idx="1151">
                  <c:v>310</c:v>
                </c:pt>
                <c:pt idx="1152">
                  <c:v>305</c:v>
                </c:pt>
                <c:pt idx="1153">
                  <c:v>314</c:v>
                </c:pt>
                <c:pt idx="1154">
                  <c:v>311</c:v>
                </c:pt>
                <c:pt idx="1155">
                  <c:v>315</c:v>
                </c:pt>
                <c:pt idx="1156">
                  <c:v>313</c:v>
                </c:pt>
                <c:pt idx="1157">
                  <c:v>316</c:v>
                </c:pt>
                <c:pt idx="1158">
                  <c:v>313</c:v>
                </c:pt>
                <c:pt idx="1159">
                  <c:v>315</c:v>
                </c:pt>
                <c:pt idx="1160">
                  <c:v>312</c:v>
                </c:pt>
                <c:pt idx="1161">
                  <c:v>315</c:v>
                </c:pt>
                <c:pt idx="1162">
                  <c:v>315</c:v>
                </c:pt>
                <c:pt idx="1163">
                  <c:v>319</c:v>
                </c:pt>
                <c:pt idx="1164">
                  <c:v>315</c:v>
                </c:pt>
                <c:pt idx="1165">
                  <c:v>314.5</c:v>
                </c:pt>
                <c:pt idx="1166">
                  <c:v>315</c:v>
                </c:pt>
                <c:pt idx="1167">
                  <c:v>308</c:v>
                </c:pt>
                <c:pt idx="1168">
                  <c:v>300</c:v>
                </c:pt>
                <c:pt idx="1169">
                  <c:v>298</c:v>
                </c:pt>
                <c:pt idx="1170">
                  <c:v>298</c:v>
                </c:pt>
                <c:pt idx="1171">
                  <c:v>297</c:v>
                </c:pt>
                <c:pt idx="1172">
                  <c:v>302</c:v>
                </c:pt>
                <c:pt idx="1173">
                  <c:v>308</c:v>
                </c:pt>
                <c:pt idx="1174">
                  <c:v>308</c:v>
                </c:pt>
                <c:pt idx="1175">
                  <c:v>308</c:v>
                </c:pt>
                <c:pt idx="1176">
                  <c:v>315</c:v>
                </c:pt>
                <c:pt idx="1177">
                  <c:v>312</c:v>
                </c:pt>
                <c:pt idx="1178">
                  <c:v>308</c:v>
                </c:pt>
                <c:pt idx="1179">
                  <c:v>306</c:v>
                </c:pt>
                <c:pt idx="1180">
                  <c:v>307</c:v>
                </c:pt>
                <c:pt idx="1181">
                  <c:v>307</c:v>
                </c:pt>
                <c:pt idx="1182">
                  <c:v>296</c:v>
                </c:pt>
                <c:pt idx="1183">
                  <c:v>298</c:v>
                </c:pt>
                <c:pt idx="1184">
                  <c:v>301</c:v>
                </c:pt>
                <c:pt idx="1185">
                  <c:v>298</c:v>
                </c:pt>
                <c:pt idx="1186">
                  <c:v>298</c:v>
                </c:pt>
                <c:pt idx="1187">
                  <c:v>301</c:v>
                </c:pt>
                <c:pt idx="1188">
                  <c:v>299</c:v>
                </c:pt>
                <c:pt idx="1189">
                  <c:v>301</c:v>
                </c:pt>
                <c:pt idx="1190">
                  <c:v>302</c:v>
                </c:pt>
                <c:pt idx="1191">
                  <c:v>302</c:v>
                </c:pt>
                <c:pt idx="1192">
                  <c:v>312</c:v>
                </c:pt>
                <c:pt idx="1193">
                  <c:v>310</c:v>
                </c:pt>
                <c:pt idx="1194">
                  <c:v>307</c:v>
                </c:pt>
                <c:pt idx="1195">
                  <c:v>308</c:v>
                </c:pt>
                <c:pt idx="1196">
                  <c:v>308</c:v>
                </c:pt>
                <c:pt idx="1197">
                  <c:v>307</c:v>
                </c:pt>
                <c:pt idx="1198">
                  <c:v>305</c:v>
                </c:pt>
                <c:pt idx="1199">
                  <c:v>305</c:v>
                </c:pt>
                <c:pt idx="1200">
                  <c:v>304</c:v>
                </c:pt>
                <c:pt idx="1201">
                  <c:v>305</c:v>
                </c:pt>
                <c:pt idx="1202">
                  <c:v>305</c:v>
                </c:pt>
                <c:pt idx="1203">
                  <c:v>304</c:v>
                </c:pt>
                <c:pt idx="1204">
                  <c:v>306</c:v>
                </c:pt>
                <c:pt idx="1205">
                  <c:v>306</c:v>
                </c:pt>
                <c:pt idx="1206">
                  <c:v>303</c:v>
                </c:pt>
                <c:pt idx="1207">
                  <c:v>303</c:v>
                </c:pt>
                <c:pt idx="1208">
                  <c:v>303</c:v>
                </c:pt>
                <c:pt idx="1209">
                  <c:v>304</c:v>
                </c:pt>
                <c:pt idx="1210">
                  <c:v>304.5</c:v>
                </c:pt>
                <c:pt idx="1211">
                  <c:v>304.5</c:v>
                </c:pt>
                <c:pt idx="1212">
                  <c:v>304.5</c:v>
                </c:pt>
                <c:pt idx="1213">
                  <c:v>302</c:v>
                </c:pt>
                <c:pt idx="1214">
                  <c:v>306</c:v>
                </c:pt>
                <c:pt idx="1215">
                  <c:v>301</c:v>
                </c:pt>
                <c:pt idx="1216">
                  <c:v>301</c:v>
                </c:pt>
                <c:pt idx="1217">
                  <c:v>290</c:v>
                </c:pt>
                <c:pt idx="1218">
                  <c:v>295</c:v>
                </c:pt>
                <c:pt idx="1219">
                  <c:v>295</c:v>
                </c:pt>
                <c:pt idx="1220">
                  <c:v>295</c:v>
                </c:pt>
                <c:pt idx="1221">
                  <c:v>295</c:v>
                </c:pt>
                <c:pt idx="1222">
                  <c:v>292</c:v>
                </c:pt>
                <c:pt idx="1223">
                  <c:v>292</c:v>
                </c:pt>
                <c:pt idx="1224">
                  <c:v>291</c:v>
                </c:pt>
                <c:pt idx="1225">
                  <c:v>295</c:v>
                </c:pt>
                <c:pt idx="1226">
                  <c:v>275</c:v>
                </c:pt>
                <c:pt idx="1227">
                  <c:v>295</c:v>
                </c:pt>
                <c:pt idx="1228">
                  <c:v>295</c:v>
                </c:pt>
                <c:pt idx="1229">
                  <c:v>299</c:v>
                </c:pt>
                <c:pt idx="1230">
                  <c:v>297</c:v>
                </c:pt>
                <c:pt idx="1231">
                  <c:v>296</c:v>
                </c:pt>
                <c:pt idx="1232">
                  <c:v>296</c:v>
                </c:pt>
                <c:pt idx="1233">
                  <c:v>296</c:v>
                </c:pt>
                <c:pt idx="1234">
                  <c:v>295</c:v>
                </c:pt>
                <c:pt idx="1235">
                  <c:v>306</c:v>
                </c:pt>
                <c:pt idx="1236">
                  <c:v>305</c:v>
                </c:pt>
                <c:pt idx="1237">
                  <c:v>306</c:v>
                </c:pt>
                <c:pt idx="1238">
                  <c:v>315</c:v>
                </c:pt>
                <c:pt idx="1239">
                  <c:v>315</c:v>
                </c:pt>
                <c:pt idx="1240">
                  <c:v>314</c:v>
                </c:pt>
                <c:pt idx="1241">
                  <c:v>315</c:v>
                </c:pt>
                <c:pt idx="1242">
                  <c:v>311</c:v>
                </c:pt>
                <c:pt idx="1243">
                  <c:v>308</c:v>
                </c:pt>
                <c:pt idx="1244">
                  <c:v>308</c:v>
                </c:pt>
                <c:pt idx="1245">
                  <c:v>306</c:v>
                </c:pt>
                <c:pt idx="1246">
                  <c:v>307</c:v>
                </c:pt>
                <c:pt idx="1247">
                  <c:v>307</c:v>
                </c:pt>
                <c:pt idx="1248">
                  <c:v>296</c:v>
                </c:pt>
                <c:pt idx="1249">
                  <c:v>296</c:v>
                </c:pt>
                <c:pt idx="1250">
                  <c:v>305</c:v>
                </c:pt>
                <c:pt idx="1251">
                  <c:v>352</c:v>
                </c:pt>
                <c:pt idx="1252">
                  <c:v>302</c:v>
                </c:pt>
                <c:pt idx="1253">
                  <c:v>302</c:v>
                </c:pt>
                <c:pt idx="1254">
                  <c:v>311</c:v>
                </c:pt>
                <c:pt idx="1255">
                  <c:v>309</c:v>
                </c:pt>
                <c:pt idx="1256">
                  <c:v>313</c:v>
                </c:pt>
                <c:pt idx="1257">
                  <c:v>314</c:v>
                </c:pt>
                <c:pt idx="1258">
                  <c:v>313</c:v>
                </c:pt>
                <c:pt idx="1259">
                  <c:v>316</c:v>
                </c:pt>
                <c:pt idx="1260">
                  <c:v>320</c:v>
                </c:pt>
                <c:pt idx="1261">
                  <c:v>320</c:v>
                </c:pt>
                <c:pt idx="1262">
                  <c:v>321</c:v>
                </c:pt>
                <c:pt idx="1263">
                  <c:v>319</c:v>
                </c:pt>
                <c:pt idx="1264">
                  <c:v>319.5</c:v>
                </c:pt>
                <c:pt idx="1265">
                  <c:v>318</c:v>
                </c:pt>
                <c:pt idx="1266">
                  <c:v>319</c:v>
                </c:pt>
                <c:pt idx="1267">
                  <c:v>318</c:v>
                </c:pt>
                <c:pt idx="1268">
                  <c:v>316</c:v>
                </c:pt>
                <c:pt idx="1269">
                  <c:v>318</c:v>
                </c:pt>
                <c:pt idx="1270">
                  <c:v>323</c:v>
                </c:pt>
                <c:pt idx="1271">
                  <c:v>328</c:v>
                </c:pt>
                <c:pt idx="1272">
                  <c:v>328</c:v>
                </c:pt>
                <c:pt idx="1273">
                  <c:v>336</c:v>
                </c:pt>
                <c:pt idx="1274">
                  <c:v>339</c:v>
                </c:pt>
                <c:pt idx="1275">
                  <c:v>341.5</c:v>
                </c:pt>
                <c:pt idx="1276">
                  <c:v>341.5</c:v>
                </c:pt>
                <c:pt idx="1277">
                  <c:v>341.5</c:v>
                </c:pt>
                <c:pt idx="1278">
                  <c:v>349</c:v>
                </c:pt>
                <c:pt idx="1279">
                  <c:v>352</c:v>
                </c:pt>
                <c:pt idx="1280">
                  <c:v>351</c:v>
                </c:pt>
                <c:pt idx="1281">
                  <c:v>351</c:v>
                </c:pt>
                <c:pt idx="1282">
                  <c:v>351</c:v>
                </c:pt>
                <c:pt idx="1283">
                  <c:v>353</c:v>
                </c:pt>
                <c:pt idx="1284">
                  <c:v>350</c:v>
                </c:pt>
                <c:pt idx="1285">
                  <c:v>356</c:v>
                </c:pt>
                <c:pt idx="1286">
                  <c:v>358</c:v>
                </c:pt>
                <c:pt idx="1287">
                  <c:v>361</c:v>
                </c:pt>
                <c:pt idx="1288">
                  <c:v>359</c:v>
                </c:pt>
                <c:pt idx="1289">
                  <c:v>359</c:v>
                </c:pt>
                <c:pt idx="1290">
                  <c:v>359</c:v>
                </c:pt>
                <c:pt idx="1291">
                  <c:v>361</c:v>
                </c:pt>
                <c:pt idx="1292">
                  <c:v>359</c:v>
                </c:pt>
                <c:pt idx="1293">
                  <c:v>364</c:v>
                </c:pt>
                <c:pt idx="1294">
                  <c:v>367</c:v>
                </c:pt>
                <c:pt idx="1295">
                  <c:v>367</c:v>
                </c:pt>
                <c:pt idx="1296">
                  <c:v>375</c:v>
                </c:pt>
                <c:pt idx="1297">
                  <c:v>378</c:v>
                </c:pt>
                <c:pt idx="1298">
                  <c:v>382</c:v>
                </c:pt>
                <c:pt idx="1299">
                  <c:v>381</c:v>
                </c:pt>
                <c:pt idx="1300">
                  <c:v>378</c:v>
                </c:pt>
                <c:pt idx="1301">
                  <c:v>374</c:v>
                </c:pt>
                <c:pt idx="1302">
                  <c:v>373</c:v>
                </c:pt>
                <c:pt idx="1303">
                  <c:v>359</c:v>
                </c:pt>
                <c:pt idx="1304">
                  <c:v>368</c:v>
                </c:pt>
                <c:pt idx="1305">
                  <c:v>367</c:v>
                </c:pt>
                <c:pt idx="1306">
                  <c:v>369</c:v>
                </c:pt>
                <c:pt idx="1307">
                  <c:v>362</c:v>
                </c:pt>
                <c:pt idx="1308">
                  <c:v>367</c:v>
                </c:pt>
                <c:pt idx="1309">
                  <c:v>366</c:v>
                </c:pt>
                <c:pt idx="1310">
                  <c:v>361</c:v>
                </c:pt>
                <c:pt idx="1311">
                  <c:v>361</c:v>
                </c:pt>
                <c:pt idx="1312">
                  <c:v>361</c:v>
                </c:pt>
                <c:pt idx="1313">
                  <c:v>367</c:v>
                </c:pt>
                <c:pt idx="1314">
                  <c:v>369</c:v>
                </c:pt>
                <c:pt idx="1315">
                  <c:v>370</c:v>
                </c:pt>
                <c:pt idx="1316">
                  <c:v>376</c:v>
                </c:pt>
                <c:pt idx="1317">
                  <c:v>376</c:v>
                </c:pt>
                <c:pt idx="1318">
                  <c:v>372</c:v>
                </c:pt>
                <c:pt idx="1319">
                  <c:v>364</c:v>
                </c:pt>
                <c:pt idx="1320">
                  <c:v>361</c:v>
                </c:pt>
                <c:pt idx="1321">
                  <c:v>359</c:v>
                </c:pt>
                <c:pt idx="1322">
                  <c:v>360</c:v>
                </c:pt>
                <c:pt idx="1323">
                  <c:v>367</c:v>
                </c:pt>
                <c:pt idx="1324">
                  <c:v>371</c:v>
                </c:pt>
                <c:pt idx="1325">
                  <c:v>374</c:v>
                </c:pt>
                <c:pt idx="1326">
                  <c:v>377</c:v>
                </c:pt>
                <c:pt idx="1327">
                  <c:v>375</c:v>
                </c:pt>
                <c:pt idx="1328">
                  <c:v>373</c:v>
                </c:pt>
                <c:pt idx="1329">
                  <c:v>374</c:v>
                </c:pt>
                <c:pt idx="1330">
                  <c:v>378</c:v>
                </c:pt>
                <c:pt idx="1331">
                  <c:v>389</c:v>
                </c:pt>
                <c:pt idx="1332">
                  <c:v>380</c:v>
                </c:pt>
                <c:pt idx="1333">
                  <c:v>382</c:v>
                </c:pt>
                <c:pt idx="1334">
                  <c:v>381</c:v>
                </c:pt>
                <c:pt idx="1335">
                  <c:v>378</c:v>
                </c:pt>
                <c:pt idx="1336">
                  <c:v>383</c:v>
                </c:pt>
                <c:pt idx="1337">
                  <c:v>384</c:v>
                </c:pt>
                <c:pt idx="1338">
                  <c:v>384</c:v>
                </c:pt>
                <c:pt idx="1339">
                  <c:v>384</c:v>
                </c:pt>
                <c:pt idx="1340">
                  <c:v>387</c:v>
                </c:pt>
                <c:pt idx="1341">
                  <c:v>389</c:v>
                </c:pt>
                <c:pt idx="1342">
                  <c:v>391</c:v>
                </c:pt>
                <c:pt idx="1343">
                  <c:v>391</c:v>
                </c:pt>
                <c:pt idx="1344">
                  <c:v>391</c:v>
                </c:pt>
                <c:pt idx="1345">
                  <c:v>398</c:v>
                </c:pt>
                <c:pt idx="1346">
                  <c:v>398</c:v>
                </c:pt>
                <c:pt idx="1347">
                  <c:v>407</c:v>
                </c:pt>
                <c:pt idx="1348">
                  <c:v>405</c:v>
                </c:pt>
                <c:pt idx="1349">
                  <c:v>414</c:v>
                </c:pt>
                <c:pt idx="1350">
                  <c:v>408</c:v>
                </c:pt>
                <c:pt idx="1351">
                  <c:v>403</c:v>
                </c:pt>
                <c:pt idx="1352">
                  <c:v>409</c:v>
                </c:pt>
                <c:pt idx="1353">
                  <c:v>413</c:v>
                </c:pt>
                <c:pt idx="1354">
                  <c:v>413.67</c:v>
                </c:pt>
                <c:pt idx="1355">
                  <c:v>421</c:v>
                </c:pt>
                <c:pt idx="1356">
                  <c:v>426</c:v>
                </c:pt>
                <c:pt idx="1357">
                  <c:v>426</c:v>
                </c:pt>
                <c:pt idx="1358">
                  <c:v>413.5</c:v>
                </c:pt>
                <c:pt idx="1359">
                  <c:v>424</c:v>
                </c:pt>
                <c:pt idx="1360">
                  <c:v>423</c:v>
                </c:pt>
                <c:pt idx="1361">
                  <c:v>416</c:v>
                </c:pt>
                <c:pt idx="1362">
                  <c:v>433</c:v>
                </c:pt>
                <c:pt idx="1363">
                  <c:v>429</c:v>
                </c:pt>
                <c:pt idx="1364">
                  <c:v>434</c:v>
                </c:pt>
                <c:pt idx="1365">
                  <c:v>440</c:v>
                </c:pt>
                <c:pt idx="1366">
                  <c:v>441</c:v>
                </c:pt>
                <c:pt idx="1367">
                  <c:v>435.67</c:v>
                </c:pt>
                <c:pt idx="1368">
                  <c:v>429.33</c:v>
                </c:pt>
                <c:pt idx="1369">
                  <c:v>422</c:v>
                </c:pt>
                <c:pt idx="1370">
                  <c:v>418</c:v>
                </c:pt>
                <c:pt idx="1371">
                  <c:v>416.33</c:v>
                </c:pt>
                <c:pt idx="1372">
                  <c:v>410.67</c:v>
                </c:pt>
                <c:pt idx="1373">
                  <c:v>415.5</c:v>
                </c:pt>
                <c:pt idx="1374">
                  <c:v>412.67</c:v>
                </c:pt>
                <c:pt idx="1375">
                  <c:v>415</c:v>
                </c:pt>
                <c:pt idx="1376">
                  <c:v>412</c:v>
                </c:pt>
                <c:pt idx="1377">
                  <c:v>411</c:v>
                </c:pt>
                <c:pt idx="1378">
                  <c:v>409</c:v>
                </c:pt>
                <c:pt idx="1379">
                  <c:v>404</c:v>
                </c:pt>
                <c:pt idx="1380">
                  <c:v>403</c:v>
                </c:pt>
                <c:pt idx="1381">
                  <c:v>403</c:v>
                </c:pt>
                <c:pt idx="1382">
                  <c:v>405</c:v>
                </c:pt>
                <c:pt idx="1383">
                  <c:v>405</c:v>
                </c:pt>
                <c:pt idx="1384">
                  <c:v>412</c:v>
                </c:pt>
                <c:pt idx="1385">
                  <c:v>417</c:v>
                </c:pt>
                <c:pt idx="1386">
                  <c:v>420</c:v>
                </c:pt>
                <c:pt idx="1387">
                  <c:v>418</c:v>
                </c:pt>
                <c:pt idx="1388">
                  <c:v>421</c:v>
                </c:pt>
                <c:pt idx="1389">
                  <c:v>424</c:v>
                </c:pt>
                <c:pt idx="1390">
                  <c:v>425</c:v>
                </c:pt>
                <c:pt idx="1391">
                  <c:v>424</c:v>
                </c:pt>
                <c:pt idx="1392">
                  <c:v>422</c:v>
                </c:pt>
                <c:pt idx="1393">
                  <c:v>425</c:v>
                </c:pt>
                <c:pt idx="1394">
                  <c:v>424</c:v>
                </c:pt>
                <c:pt idx="1395">
                  <c:v>428</c:v>
                </c:pt>
                <c:pt idx="1396">
                  <c:v>428</c:v>
                </c:pt>
                <c:pt idx="1397">
                  <c:v>427</c:v>
                </c:pt>
                <c:pt idx="1398">
                  <c:v>424</c:v>
                </c:pt>
                <c:pt idx="1399">
                  <c:v>426</c:v>
                </c:pt>
                <c:pt idx="1400">
                  <c:v>432.33</c:v>
                </c:pt>
                <c:pt idx="1401">
                  <c:v>429.33</c:v>
                </c:pt>
                <c:pt idx="1402">
                  <c:v>448</c:v>
                </c:pt>
                <c:pt idx="1403">
                  <c:v>449</c:v>
                </c:pt>
                <c:pt idx="1404">
                  <c:v>447</c:v>
                </c:pt>
                <c:pt idx="1405">
                  <c:v>440</c:v>
                </c:pt>
                <c:pt idx="1406">
                  <c:v>444</c:v>
                </c:pt>
                <c:pt idx="1407">
                  <c:v>448</c:v>
                </c:pt>
                <c:pt idx="1408">
                  <c:v>442</c:v>
                </c:pt>
                <c:pt idx="1409">
                  <c:v>440</c:v>
                </c:pt>
                <c:pt idx="1410">
                  <c:v>434</c:v>
                </c:pt>
                <c:pt idx="1411">
                  <c:v>441</c:v>
                </c:pt>
                <c:pt idx="1412">
                  <c:v>444</c:v>
                </c:pt>
                <c:pt idx="1413">
                  <c:v>443</c:v>
                </c:pt>
                <c:pt idx="1414">
                  <c:v>444</c:v>
                </c:pt>
                <c:pt idx="1415">
                  <c:v>447</c:v>
                </c:pt>
                <c:pt idx="1416">
                  <c:v>452</c:v>
                </c:pt>
                <c:pt idx="1417">
                  <c:v>455</c:v>
                </c:pt>
                <c:pt idx="1418">
                  <c:v>469</c:v>
                </c:pt>
                <c:pt idx="1419">
                  <c:v>481</c:v>
                </c:pt>
                <c:pt idx="1420">
                  <c:v>488</c:v>
                </c:pt>
                <c:pt idx="1421">
                  <c:v>487</c:v>
                </c:pt>
                <c:pt idx="1422">
                  <c:v>486</c:v>
                </c:pt>
                <c:pt idx="1423">
                  <c:v>482</c:v>
                </c:pt>
                <c:pt idx="1424">
                  <c:v>480</c:v>
                </c:pt>
                <c:pt idx="1425">
                  <c:v>490</c:v>
                </c:pt>
                <c:pt idx="1426">
                  <c:v>489</c:v>
                </c:pt>
                <c:pt idx="1427">
                  <c:v>501</c:v>
                </c:pt>
                <c:pt idx="1428">
                  <c:v>519</c:v>
                </c:pt>
                <c:pt idx="1429">
                  <c:v>519</c:v>
                </c:pt>
                <c:pt idx="1430">
                  <c:v>520</c:v>
                </c:pt>
                <c:pt idx="1431">
                  <c:v>524</c:v>
                </c:pt>
                <c:pt idx="1432">
                  <c:v>529</c:v>
                </c:pt>
                <c:pt idx="1433">
                  <c:v>541</c:v>
                </c:pt>
                <c:pt idx="1434">
                  <c:v>548</c:v>
                </c:pt>
                <c:pt idx="1435">
                  <c:v>559</c:v>
                </c:pt>
                <c:pt idx="1436">
                  <c:v>558</c:v>
                </c:pt>
                <c:pt idx="1437">
                  <c:v>558</c:v>
                </c:pt>
                <c:pt idx="1438">
                  <c:v>547</c:v>
                </c:pt>
                <c:pt idx="1439">
                  <c:v>557</c:v>
                </c:pt>
                <c:pt idx="1440">
                  <c:v>536</c:v>
                </c:pt>
                <c:pt idx="1441">
                  <c:v>536</c:v>
                </c:pt>
                <c:pt idx="1442">
                  <c:v>551.33000000000004</c:v>
                </c:pt>
                <c:pt idx="1443">
                  <c:v>537</c:v>
                </c:pt>
                <c:pt idx="1444">
                  <c:v>541</c:v>
                </c:pt>
                <c:pt idx="1445">
                  <c:v>541</c:v>
                </c:pt>
                <c:pt idx="1446">
                  <c:v>541</c:v>
                </c:pt>
                <c:pt idx="1447">
                  <c:v>545</c:v>
                </c:pt>
                <c:pt idx="1448">
                  <c:v>525</c:v>
                </c:pt>
                <c:pt idx="1449">
                  <c:v>524</c:v>
                </c:pt>
                <c:pt idx="1450">
                  <c:v>534</c:v>
                </c:pt>
                <c:pt idx="1451">
                  <c:v>534</c:v>
                </c:pt>
                <c:pt idx="1452">
                  <c:v>500</c:v>
                </c:pt>
                <c:pt idx="1453">
                  <c:v>529</c:v>
                </c:pt>
                <c:pt idx="1454">
                  <c:v>530</c:v>
                </c:pt>
                <c:pt idx="1455">
                  <c:v>535</c:v>
                </c:pt>
                <c:pt idx="1456">
                  <c:v>535</c:v>
                </c:pt>
                <c:pt idx="1457">
                  <c:v>528</c:v>
                </c:pt>
                <c:pt idx="1458">
                  <c:v>520</c:v>
                </c:pt>
                <c:pt idx="1459">
                  <c:v>516</c:v>
                </c:pt>
                <c:pt idx="1460">
                  <c:v>517</c:v>
                </c:pt>
                <c:pt idx="1461">
                  <c:v>517</c:v>
                </c:pt>
                <c:pt idx="1462">
                  <c:v>516</c:v>
                </c:pt>
                <c:pt idx="1463">
                  <c:v>506</c:v>
                </c:pt>
                <c:pt idx="1464">
                  <c:v>491</c:v>
                </c:pt>
                <c:pt idx="1465">
                  <c:v>520</c:v>
                </c:pt>
                <c:pt idx="1466">
                  <c:v>520</c:v>
                </c:pt>
                <c:pt idx="1467">
                  <c:v>520</c:v>
                </c:pt>
                <c:pt idx="1468">
                  <c:v>520</c:v>
                </c:pt>
                <c:pt idx="1469">
                  <c:v>520</c:v>
                </c:pt>
                <c:pt idx="1470">
                  <c:v>513</c:v>
                </c:pt>
                <c:pt idx="1471">
                  <c:v>512</c:v>
                </c:pt>
                <c:pt idx="1472">
                  <c:v>512</c:v>
                </c:pt>
                <c:pt idx="1473">
                  <c:v>512</c:v>
                </c:pt>
                <c:pt idx="1474">
                  <c:v>512</c:v>
                </c:pt>
                <c:pt idx="1475">
                  <c:v>514</c:v>
                </c:pt>
                <c:pt idx="1476">
                  <c:v>514</c:v>
                </c:pt>
                <c:pt idx="1477">
                  <c:v>514</c:v>
                </c:pt>
                <c:pt idx="1478">
                  <c:v>522</c:v>
                </c:pt>
                <c:pt idx="1479">
                  <c:v>523</c:v>
                </c:pt>
                <c:pt idx="1480">
                  <c:v>523</c:v>
                </c:pt>
                <c:pt idx="1481">
                  <c:v>523</c:v>
                </c:pt>
                <c:pt idx="1482">
                  <c:v>523</c:v>
                </c:pt>
                <c:pt idx="1483">
                  <c:v>522</c:v>
                </c:pt>
                <c:pt idx="1484">
                  <c:v>523</c:v>
                </c:pt>
                <c:pt idx="1485">
                  <c:v>514</c:v>
                </c:pt>
                <c:pt idx="1486">
                  <c:v>511</c:v>
                </c:pt>
                <c:pt idx="1487">
                  <c:v>511</c:v>
                </c:pt>
                <c:pt idx="1488">
                  <c:v>514</c:v>
                </c:pt>
                <c:pt idx="1489">
                  <c:v>514</c:v>
                </c:pt>
                <c:pt idx="1490">
                  <c:v>497</c:v>
                </c:pt>
                <c:pt idx="1491">
                  <c:v>501</c:v>
                </c:pt>
                <c:pt idx="1492">
                  <c:v>502</c:v>
                </c:pt>
                <c:pt idx="1493">
                  <c:v>510</c:v>
                </c:pt>
                <c:pt idx="1494">
                  <c:v>510</c:v>
                </c:pt>
                <c:pt idx="1495">
                  <c:v>511</c:v>
                </c:pt>
                <c:pt idx="1496">
                  <c:v>511</c:v>
                </c:pt>
                <c:pt idx="1497">
                  <c:v>507</c:v>
                </c:pt>
                <c:pt idx="1498">
                  <c:v>514</c:v>
                </c:pt>
                <c:pt idx="1499">
                  <c:v>513</c:v>
                </c:pt>
                <c:pt idx="1500">
                  <c:v>510</c:v>
                </c:pt>
                <c:pt idx="1501">
                  <c:v>510</c:v>
                </c:pt>
                <c:pt idx="1502">
                  <c:v>510</c:v>
                </c:pt>
                <c:pt idx="1503">
                  <c:v>510</c:v>
                </c:pt>
                <c:pt idx="1504">
                  <c:v>522</c:v>
                </c:pt>
                <c:pt idx="1505">
                  <c:v>520</c:v>
                </c:pt>
                <c:pt idx="1506">
                  <c:v>520</c:v>
                </c:pt>
                <c:pt idx="1507">
                  <c:v>540</c:v>
                </c:pt>
                <c:pt idx="1508">
                  <c:v>530</c:v>
                </c:pt>
                <c:pt idx="1509">
                  <c:v>530</c:v>
                </c:pt>
                <c:pt idx="1510">
                  <c:v>531.5</c:v>
                </c:pt>
                <c:pt idx="1511">
                  <c:v>533</c:v>
                </c:pt>
                <c:pt idx="1512">
                  <c:v>531</c:v>
                </c:pt>
                <c:pt idx="1513">
                  <c:v>531</c:v>
                </c:pt>
                <c:pt idx="1514">
                  <c:v>550</c:v>
                </c:pt>
                <c:pt idx="1515">
                  <c:v>550</c:v>
                </c:pt>
                <c:pt idx="1516">
                  <c:v>543</c:v>
                </c:pt>
                <c:pt idx="1517">
                  <c:v>555</c:v>
                </c:pt>
                <c:pt idx="1518">
                  <c:v>555</c:v>
                </c:pt>
                <c:pt idx="1519">
                  <c:v>550</c:v>
                </c:pt>
                <c:pt idx="1520">
                  <c:v>554</c:v>
                </c:pt>
                <c:pt idx="1521">
                  <c:v>565</c:v>
                </c:pt>
                <c:pt idx="1522">
                  <c:v>565</c:v>
                </c:pt>
                <c:pt idx="1523">
                  <c:v>557</c:v>
                </c:pt>
                <c:pt idx="1524">
                  <c:v>554</c:v>
                </c:pt>
                <c:pt idx="1525">
                  <c:v>554</c:v>
                </c:pt>
                <c:pt idx="1526">
                  <c:v>552</c:v>
                </c:pt>
                <c:pt idx="1527">
                  <c:v>515</c:v>
                </c:pt>
                <c:pt idx="1528">
                  <c:v>534</c:v>
                </c:pt>
                <c:pt idx="1529">
                  <c:v>541</c:v>
                </c:pt>
                <c:pt idx="1530">
                  <c:v>553</c:v>
                </c:pt>
                <c:pt idx="1531">
                  <c:v>553</c:v>
                </c:pt>
                <c:pt idx="1532">
                  <c:v>553</c:v>
                </c:pt>
                <c:pt idx="1533">
                  <c:v>549</c:v>
                </c:pt>
                <c:pt idx="1534">
                  <c:v>555</c:v>
                </c:pt>
                <c:pt idx="1535">
                  <c:v>556</c:v>
                </c:pt>
                <c:pt idx="1536">
                  <c:v>572</c:v>
                </c:pt>
                <c:pt idx="1537">
                  <c:v>573</c:v>
                </c:pt>
                <c:pt idx="1538">
                  <c:v>571</c:v>
                </c:pt>
                <c:pt idx="1539">
                  <c:v>519</c:v>
                </c:pt>
                <c:pt idx="1540">
                  <c:v>554</c:v>
                </c:pt>
                <c:pt idx="1541">
                  <c:v>562</c:v>
                </c:pt>
                <c:pt idx="1542">
                  <c:v>564</c:v>
                </c:pt>
                <c:pt idx="1543">
                  <c:v>564</c:v>
                </c:pt>
                <c:pt idx="1544">
                  <c:v>565</c:v>
                </c:pt>
                <c:pt idx="1545">
                  <c:v>568</c:v>
                </c:pt>
                <c:pt idx="1546">
                  <c:v>568</c:v>
                </c:pt>
                <c:pt idx="1547">
                  <c:v>559</c:v>
                </c:pt>
                <c:pt idx="1548">
                  <c:v>565</c:v>
                </c:pt>
                <c:pt idx="1549">
                  <c:v>567</c:v>
                </c:pt>
                <c:pt idx="1550">
                  <c:v>569</c:v>
                </c:pt>
                <c:pt idx="1551">
                  <c:v>571</c:v>
                </c:pt>
                <c:pt idx="1552">
                  <c:v>580</c:v>
                </c:pt>
                <c:pt idx="1553">
                  <c:v>583</c:v>
                </c:pt>
                <c:pt idx="1554">
                  <c:v>584</c:v>
                </c:pt>
                <c:pt idx="1555">
                  <c:v>586</c:v>
                </c:pt>
                <c:pt idx="1556">
                  <c:v>586</c:v>
                </c:pt>
                <c:pt idx="1557">
                  <c:v>590</c:v>
                </c:pt>
                <c:pt idx="1558">
                  <c:v>591</c:v>
                </c:pt>
                <c:pt idx="1559">
                  <c:v>588</c:v>
                </c:pt>
                <c:pt idx="1560">
                  <c:v>579</c:v>
                </c:pt>
                <c:pt idx="1561">
                  <c:v>579</c:v>
                </c:pt>
                <c:pt idx="1562">
                  <c:v>574</c:v>
                </c:pt>
                <c:pt idx="1563">
                  <c:v>579</c:v>
                </c:pt>
                <c:pt idx="1564">
                  <c:v>612</c:v>
                </c:pt>
                <c:pt idx="1565">
                  <c:v>614</c:v>
                </c:pt>
                <c:pt idx="1566">
                  <c:v>614</c:v>
                </c:pt>
                <c:pt idx="1567">
                  <c:v>619</c:v>
                </c:pt>
                <c:pt idx="1568">
                  <c:v>621</c:v>
                </c:pt>
                <c:pt idx="1569">
                  <c:v>623</c:v>
                </c:pt>
                <c:pt idx="1570">
                  <c:v>627</c:v>
                </c:pt>
                <c:pt idx="1571">
                  <c:v>629</c:v>
                </c:pt>
                <c:pt idx="1572">
                  <c:v>627</c:v>
                </c:pt>
                <c:pt idx="1573">
                  <c:v>635</c:v>
                </c:pt>
                <c:pt idx="1574">
                  <c:v>648</c:v>
                </c:pt>
                <c:pt idx="1575">
                  <c:v>685</c:v>
                </c:pt>
                <c:pt idx="1576">
                  <c:v>685</c:v>
                </c:pt>
                <c:pt idx="1577">
                  <c:v>685</c:v>
                </c:pt>
                <c:pt idx="1578">
                  <c:v>679</c:v>
                </c:pt>
                <c:pt idx="1579">
                  <c:v>668</c:v>
                </c:pt>
                <c:pt idx="1580">
                  <c:v>668</c:v>
                </c:pt>
                <c:pt idx="1581">
                  <c:v>660</c:v>
                </c:pt>
                <c:pt idx="1582">
                  <c:v>664</c:v>
                </c:pt>
                <c:pt idx="1583">
                  <c:v>666</c:v>
                </c:pt>
                <c:pt idx="1584">
                  <c:v>666</c:v>
                </c:pt>
                <c:pt idx="1585">
                  <c:v>668</c:v>
                </c:pt>
                <c:pt idx="1586">
                  <c:v>640</c:v>
                </c:pt>
                <c:pt idx="1587">
                  <c:v>681</c:v>
                </c:pt>
                <c:pt idx="1588">
                  <c:v>683</c:v>
                </c:pt>
                <c:pt idx="1589">
                  <c:v>688</c:v>
                </c:pt>
                <c:pt idx="1590">
                  <c:v>690</c:v>
                </c:pt>
                <c:pt idx="1591">
                  <c:v>684</c:v>
                </c:pt>
                <c:pt idx="1592">
                  <c:v>684</c:v>
                </c:pt>
                <c:pt idx="1593">
                  <c:v>686</c:v>
                </c:pt>
                <c:pt idx="1594">
                  <c:v>704</c:v>
                </c:pt>
                <c:pt idx="1595">
                  <c:v>702</c:v>
                </c:pt>
                <c:pt idx="1596">
                  <c:v>702</c:v>
                </c:pt>
                <c:pt idx="1597">
                  <c:v>704</c:v>
                </c:pt>
                <c:pt idx="1598">
                  <c:v>712</c:v>
                </c:pt>
                <c:pt idx="1599">
                  <c:v>718</c:v>
                </c:pt>
                <c:pt idx="1600">
                  <c:v>708</c:v>
                </c:pt>
                <c:pt idx="1601">
                  <c:v>726</c:v>
                </c:pt>
                <c:pt idx="1602">
                  <c:v>726</c:v>
                </c:pt>
                <c:pt idx="1603">
                  <c:v>726</c:v>
                </c:pt>
                <c:pt idx="1604">
                  <c:v>726</c:v>
                </c:pt>
                <c:pt idx="1605">
                  <c:v>733</c:v>
                </c:pt>
                <c:pt idx="1606">
                  <c:v>768</c:v>
                </c:pt>
                <c:pt idx="1607">
                  <c:v>792</c:v>
                </c:pt>
                <c:pt idx="1608">
                  <c:v>782</c:v>
                </c:pt>
                <c:pt idx="1609">
                  <c:v>782</c:v>
                </c:pt>
                <c:pt idx="1610">
                  <c:v>785</c:v>
                </c:pt>
                <c:pt idx="1611">
                  <c:v>814</c:v>
                </c:pt>
                <c:pt idx="1612">
                  <c:v>815</c:v>
                </c:pt>
                <c:pt idx="1613">
                  <c:v>816</c:v>
                </c:pt>
                <c:pt idx="1614">
                  <c:v>812</c:v>
                </c:pt>
                <c:pt idx="1615">
                  <c:v>809</c:v>
                </c:pt>
                <c:pt idx="1616">
                  <c:v>785</c:v>
                </c:pt>
                <c:pt idx="1617">
                  <c:v>785</c:v>
                </c:pt>
                <c:pt idx="1618">
                  <c:v>783</c:v>
                </c:pt>
                <c:pt idx="1619">
                  <c:v>767</c:v>
                </c:pt>
                <c:pt idx="1620">
                  <c:v>767</c:v>
                </c:pt>
                <c:pt idx="1621">
                  <c:v>766</c:v>
                </c:pt>
                <c:pt idx="1622">
                  <c:v>750</c:v>
                </c:pt>
                <c:pt idx="1623">
                  <c:v>747</c:v>
                </c:pt>
                <c:pt idx="1624">
                  <c:v>767</c:v>
                </c:pt>
                <c:pt idx="1625">
                  <c:v>769</c:v>
                </c:pt>
                <c:pt idx="1626">
                  <c:v>771</c:v>
                </c:pt>
                <c:pt idx="1627">
                  <c:v>766</c:v>
                </c:pt>
                <c:pt idx="1628">
                  <c:v>747</c:v>
                </c:pt>
                <c:pt idx="1629">
                  <c:v>737</c:v>
                </c:pt>
                <c:pt idx="1630">
                  <c:v>761</c:v>
                </c:pt>
                <c:pt idx="1631">
                  <c:v>755</c:v>
                </c:pt>
                <c:pt idx="1632">
                  <c:v>731</c:v>
                </c:pt>
                <c:pt idx="1633">
                  <c:v>736</c:v>
                </c:pt>
                <c:pt idx="1634">
                  <c:v>734</c:v>
                </c:pt>
                <c:pt idx="1635">
                  <c:v>734</c:v>
                </c:pt>
                <c:pt idx="1636">
                  <c:v>729</c:v>
                </c:pt>
                <c:pt idx="1637">
                  <c:v>718</c:v>
                </c:pt>
                <c:pt idx="1638">
                  <c:v>718</c:v>
                </c:pt>
                <c:pt idx="1639">
                  <c:v>726</c:v>
                </c:pt>
                <c:pt idx="1640">
                  <c:v>726</c:v>
                </c:pt>
                <c:pt idx="1641">
                  <c:v>726</c:v>
                </c:pt>
                <c:pt idx="1642">
                  <c:v>744</c:v>
                </c:pt>
                <c:pt idx="1643">
                  <c:v>731</c:v>
                </c:pt>
                <c:pt idx="1644">
                  <c:v>727</c:v>
                </c:pt>
                <c:pt idx="1645">
                  <c:v>744</c:v>
                </c:pt>
                <c:pt idx="1646">
                  <c:v>744</c:v>
                </c:pt>
                <c:pt idx="1647">
                  <c:v>744</c:v>
                </c:pt>
                <c:pt idx="1648">
                  <c:v>715</c:v>
                </c:pt>
                <c:pt idx="1649">
                  <c:v>712</c:v>
                </c:pt>
                <c:pt idx="1650">
                  <c:v>712</c:v>
                </c:pt>
                <c:pt idx="1651">
                  <c:v>698</c:v>
                </c:pt>
                <c:pt idx="1652">
                  <c:v>698</c:v>
                </c:pt>
                <c:pt idx="1653">
                  <c:v>688</c:v>
                </c:pt>
                <c:pt idx="1654">
                  <c:v>676</c:v>
                </c:pt>
                <c:pt idx="1655">
                  <c:v>666</c:v>
                </c:pt>
                <c:pt idx="1656">
                  <c:v>663</c:v>
                </c:pt>
                <c:pt idx="1657">
                  <c:v>649</c:v>
                </c:pt>
                <c:pt idx="1658">
                  <c:v>649</c:v>
                </c:pt>
                <c:pt idx="1659">
                  <c:v>635</c:v>
                </c:pt>
                <c:pt idx="1660">
                  <c:v>635</c:v>
                </c:pt>
                <c:pt idx="1661">
                  <c:v>640</c:v>
                </c:pt>
                <c:pt idx="1662">
                  <c:v>663</c:v>
                </c:pt>
                <c:pt idx="1663">
                  <c:v>682</c:v>
                </c:pt>
                <c:pt idx="1664">
                  <c:v>689</c:v>
                </c:pt>
                <c:pt idx="1665">
                  <c:v>691</c:v>
                </c:pt>
                <c:pt idx="1666">
                  <c:v>688.33</c:v>
                </c:pt>
                <c:pt idx="1667">
                  <c:v>691</c:v>
                </c:pt>
                <c:pt idx="1668">
                  <c:v>685</c:v>
                </c:pt>
                <c:pt idx="1669">
                  <c:v>668</c:v>
                </c:pt>
                <c:pt idx="1670">
                  <c:v>656</c:v>
                </c:pt>
                <c:pt idx="1671">
                  <c:v>656</c:v>
                </c:pt>
                <c:pt idx="1672">
                  <c:v>643</c:v>
                </c:pt>
                <c:pt idx="1673">
                  <c:v>638</c:v>
                </c:pt>
                <c:pt idx="1674">
                  <c:v>620</c:v>
                </c:pt>
                <c:pt idx="1675">
                  <c:v>598</c:v>
                </c:pt>
                <c:pt idx="1676">
                  <c:v>587</c:v>
                </c:pt>
                <c:pt idx="1677">
                  <c:v>552</c:v>
                </c:pt>
                <c:pt idx="1678">
                  <c:v>557</c:v>
                </c:pt>
                <c:pt idx="1679">
                  <c:v>557</c:v>
                </c:pt>
                <c:pt idx="1680">
                  <c:v>539</c:v>
                </c:pt>
                <c:pt idx="1681">
                  <c:v>512</c:v>
                </c:pt>
                <c:pt idx="1682">
                  <c:v>524</c:v>
                </c:pt>
                <c:pt idx="1683">
                  <c:v>527</c:v>
                </c:pt>
                <c:pt idx="1684">
                  <c:v>507</c:v>
                </c:pt>
                <c:pt idx="1685">
                  <c:v>489</c:v>
                </c:pt>
                <c:pt idx="1686">
                  <c:v>489</c:v>
                </c:pt>
                <c:pt idx="1687">
                  <c:v>452</c:v>
                </c:pt>
                <c:pt idx="1688">
                  <c:v>435</c:v>
                </c:pt>
                <c:pt idx="1689">
                  <c:v>435</c:v>
                </c:pt>
                <c:pt idx="1690">
                  <c:v>434</c:v>
                </c:pt>
                <c:pt idx="1691">
                  <c:v>400</c:v>
                </c:pt>
                <c:pt idx="1692">
                  <c:v>386</c:v>
                </c:pt>
                <c:pt idx="1693">
                  <c:v>388</c:v>
                </c:pt>
                <c:pt idx="1694">
                  <c:v>394</c:v>
                </c:pt>
                <c:pt idx="1695">
                  <c:v>374</c:v>
                </c:pt>
                <c:pt idx="1696">
                  <c:v>363</c:v>
                </c:pt>
                <c:pt idx="1697">
                  <c:v>355</c:v>
                </c:pt>
                <c:pt idx="1698">
                  <c:v>362</c:v>
                </c:pt>
                <c:pt idx="1699">
                  <c:v>335</c:v>
                </c:pt>
                <c:pt idx="1700">
                  <c:v>328</c:v>
                </c:pt>
                <c:pt idx="1701">
                  <c:v>312</c:v>
                </c:pt>
                <c:pt idx="1702">
                  <c:v>303</c:v>
                </c:pt>
                <c:pt idx="1703">
                  <c:v>303</c:v>
                </c:pt>
                <c:pt idx="1704">
                  <c:v>291</c:v>
                </c:pt>
                <c:pt idx="1705">
                  <c:v>293</c:v>
                </c:pt>
                <c:pt idx="1706">
                  <c:v>245</c:v>
                </c:pt>
                <c:pt idx="1707">
                  <c:v>274</c:v>
                </c:pt>
                <c:pt idx="1708">
                  <c:v>297</c:v>
                </c:pt>
                <c:pt idx="1709">
                  <c:v>292</c:v>
                </c:pt>
                <c:pt idx="1710">
                  <c:v>292</c:v>
                </c:pt>
                <c:pt idx="1711">
                  <c:v>299</c:v>
                </c:pt>
                <c:pt idx="1712">
                  <c:v>280</c:v>
                </c:pt>
                <c:pt idx="1713">
                  <c:v>290</c:v>
                </c:pt>
                <c:pt idx="1714">
                  <c:v>291</c:v>
                </c:pt>
                <c:pt idx="1715">
                  <c:v>277</c:v>
                </c:pt>
                <c:pt idx="1716">
                  <c:v>280</c:v>
                </c:pt>
                <c:pt idx="1717">
                  <c:v>251</c:v>
                </c:pt>
                <c:pt idx="1718">
                  <c:v>280</c:v>
                </c:pt>
                <c:pt idx="1719">
                  <c:v>271.5</c:v>
                </c:pt>
                <c:pt idx="1720">
                  <c:v>267.25</c:v>
                </c:pt>
                <c:pt idx="1721">
                  <c:v>267.25</c:v>
                </c:pt>
                <c:pt idx="1722">
                  <c:v>271.75</c:v>
                </c:pt>
                <c:pt idx="1723">
                  <c:v>279.25</c:v>
                </c:pt>
                <c:pt idx="1724">
                  <c:v>293.75</c:v>
                </c:pt>
                <c:pt idx="1725">
                  <c:v>291.25</c:v>
                </c:pt>
                <c:pt idx="1726">
                  <c:v>287.25</c:v>
                </c:pt>
                <c:pt idx="1727">
                  <c:v>285.25</c:v>
                </c:pt>
                <c:pt idx="1728">
                  <c:v>282.25</c:v>
                </c:pt>
                <c:pt idx="1729">
                  <c:v>282.25</c:v>
                </c:pt>
                <c:pt idx="1730">
                  <c:v>276.75</c:v>
                </c:pt>
                <c:pt idx="1731">
                  <c:v>270.25</c:v>
                </c:pt>
                <c:pt idx="1732">
                  <c:v>254.75</c:v>
                </c:pt>
                <c:pt idx="1733">
                  <c:v>254.75</c:v>
                </c:pt>
                <c:pt idx="1734">
                  <c:v>254.75</c:v>
                </c:pt>
                <c:pt idx="1735">
                  <c:v>254.75</c:v>
                </c:pt>
                <c:pt idx="1736">
                  <c:v>252.25</c:v>
                </c:pt>
                <c:pt idx="1737">
                  <c:v>258</c:v>
                </c:pt>
                <c:pt idx="1738">
                  <c:v>278.75</c:v>
                </c:pt>
                <c:pt idx="1739">
                  <c:v>311.25</c:v>
                </c:pt>
                <c:pt idx="1740">
                  <c:v>307.75</c:v>
                </c:pt>
                <c:pt idx="1741">
                  <c:v>307.75</c:v>
                </c:pt>
                <c:pt idx="1742">
                  <c:v>304.75</c:v>
                </c:pt>
                <c:pt idx="1743">
                  <c:v>303.5</c:v>
                </c:pt>
                <c:pt idx="1744">
                  <c:v>303.5</c:v>
                </c:pt>
                <c:pt idx="1745">
                  <c:v>315.25</c:v>
                </c:pt>
                <c:pt idx="1746">
                  <c:v>316.75</c:v>
                </c:pt>
                <c:pt idx="1747">
                  <c:v>316.75</c:v>
                </c:pt>
                <c:pt idx="1748">
                  <c:v>310.5</c:v>
                </c:pt>
                <c:pt idx="1749">
                  <c:v>310.5</c:v>
                </c:pt>
                <c:pt idx="1750">
                  <c:v>305.75</c:v>
                </c:pt>
                <c:pt idx="1751">
                  <c:v>305.75</c:v>
                </c:pt>
                <c:pt idx="1752">
                  <c:v>304.5</c:v>
                </c:pt>
                <c:pt idx="1753">
                  <c:v>304.5</c:v>
                </c:pt>
                <c:pt idx="1754">
                  <c:v>327.75</c:v>
                </c:pt>
                <c:pt idx="1755">
                  <c:v>323.5</c:v>
                </c:pt>
                <c:pt idx="1756">
                  <c:v>323.5</c:v>
                </c:pt>
                <c:pt idx="1757">
                  <c:v>329</c:v>
                </c:pt>
                <c:pt idx="1758">
                  <c:v>329</c:v>
                </c:pt>
                <c:pt idx="1759">
                  <c:v>321</c:v>
                </c:pt>
                <c:pt idx="1760">
                  <c:v>312.25</c:v>
                </c:pt>
                <c:pt idx="1761">
                  <c:v>301.75</c:v>
                </c:pt>
                <c:pt idx="1762">
                  <c:v>306.25</c:v>
                </c:pt>
                <c:pt idx="1763">
                  <c:v>325.5</c:v>
                </c:pt>
                <c:pt idx="1764">
                  <c:v>321.25</c:v>
                </c:pt>
                <c:pt idx="1765">
                  <c:v>315</c:v>
                </c:pt>
                <c:pt idx="1766">
                  <c:v>315</c:v>
                </c:pt>
                <c:pt idx="1767">
                  <c:v>315</c:v>
                </c:pt>
                <c:pt idx="1768">
                  <c:v>315</c:v>
                </c:pt>
                <c:pt idx="1769">
                  <c:v>315</c:v>
                </c:pt>
                <c:pt idx="1770">
                  <c:v>315</c:v>
                </c:pt>
                <c:pt idx="1771">
                  <c:v>315</c:v>
                </c:pt>
                <c:pt idx="1772">
                  <c:v>281.25</c:v>
                </c:pt>
                <c:pt idx="1773">
                  <c:v>281.25</c:v>
                </c:pt>
                <c:pt idx="1774">
                  <c:v>281.25</c:v>
                </c:pt>
                <c:pt idx="1775">
                  <c:v>281</c:v>
                </c:pt>
                <c:pt idx="1776">
                  <c:v>290</c:v>
                </c:pt>
                <c:pt idx="1777">
                  <c:v>287</c:v>
                </c:pt>
                <c:pt idx="1778">
                  <c:v>287</c:v>
                </c:pt>
                <c:pt idx="1779">
                  <c:v>287</c:v>
                </c:pt>
                <c:pt idx="1780">
                  <c:v>283.5</c:v>
                </c:pt>
                <c:pt idx="1781">
                  <c:v>284</c:v>
                </c:pt>
                <c:pt idx="1782">
                  <c:v>284</c:v>
                </c:pt>
                <c:pt idx="1783">
                  <c:v>287.25</c:v>
                </c:pt>
                <c:pt idx="1784">
                  <c:v>294.75</c:v>
                </c:pt>
                <c:pt idx="1785">
                  <c:v>289.75</c:v>
                </c:pt>
                <c:pt idx="1786">
                  <c:v>285.25</c:v>
                </c:pt>
                <c:pt idx="1787">
                  <c:v>291.5</c:v>
                </c:pt>
                <c:pt idx="1788">
                  <c:v>291.5</c:v>
                </c:pt>
                <c:pt idx="1789">
                  <c:v>285</c:v>
                </c:pt>
                <c:pt idx="1790">
                  <c:v>288</c:v>
                </c:pt>
                <c:pt idx="1791">
                  <c:v>288</c:v>
                </c:pt>
                <c:pt idx="1792">
                  <c:v>294</c:v>
                </c:pt>
                <c:pt idx="1793">
                  <c:v>308.25</c:v>
                </c:pt>
                <c:pt idx="1794">
                  <c:v>308.25</c:v>
                </c:pt>
                <c:pt idx="1795">
                  <c:v>318.5</c:v>
                </c:pt>
                <c:pt idx="1796">
                  <c:v>318.5</c:v>
                </c:pt>
                <c:pt idx="1797">
                  <c:v>320</c:v>
                </c:pt>
                <c:pt idx="1798">
                  <c:v>316</c:v>
                </c:pt>
                <c:pt idx="1799">
                  <c:v>307</c:v>
                </c:pt>
                <c:pt idx="1800">
                  <c:v>307</c:v>
                </c:pt>
                <c:pt idx="1801">
                  <c:v>313.5</c:v>
                </c:pt>
                <c:pt idx="1802">
                  <c:v>317</c:v>
                </c:pt>
                <c:pt idx="1803">
                  <c:v>319.25</c:v>
                </c:pt>
                <c:pt idx="1804">
                  <c:v>327.75</c:v>
                </c:pt>
                <c:pt idx="1805">
                  <c:v>327.75</c:v>
                </c:pt>
                <c:pt idx="1806">
                  <c:v>327.75</c:v>
                </c:pt>
                <c:pt idx="1807">
                  <c:v>326.75</c:v>
                </c:pt>
                <c:pt idx="1808">
                  <c:v>325</c:v>
                </c:pt>
                <c:pt idx="1809">
                  <c:v>325</c:v>
                </c:pt>
                <c:pt idx="1810">
                  <c:v>331.25</c:v>
                </c:pt>
                <c:pt idx="1811">
                  <c:v>334.75</c:v>
                </c:pt>
                <c:pt idx="1812">
                  <c:v>334.75</c:v>
                </c:pt>
                <c:pt idx="1813">
                  <c:v>323.75</c:v>
                </c:pt>
                <c:pt idx="1814">
                  <c:v>322.75</c:v>
                </c:pt>
                <c:pt idx="1815">
                  <c:v>317.25</c:v>
                </c:pt>
                <c:pt idx="1816">
                  <c:v>317.25</c:v>
                </c:pt>
                <c:pt idx="1817">
                  <c:v>317.25</c:v>
                </c:pt>
                <c:pt idx="1818">
                  <c:v>317.25</c:v>
                </c:pt>
                <c:pt idx="1819">
                  <c:v>323.75</c:v>
                </c:pt>
                <c:pt idx="1820">
                  <c:v>326.25</c:v>
                </c:pt>
                <c:pt idx="1821">
                  <c:v>326.25</c:v>
                </c:pt>
                <c:pt idx="1822">
                  <c:v>335.5</c:v>
                </c:pt>
                <c:pt idx="1823">
                  <c:v>335.5</c:v>
                </c:pt>
                <c:pt idx="1824">
                  <c:v>349.25</c:v>
                </c:pt>
                <c:pt idx="1825">
                  <c:v>354.5</c:v>
                </c:pt>
                <c:pt idx="1826">
                  <c:v>366.5</c:v>
                </c:pt>
                <c:pt idx="1827">
                  <c:v>366.5</c:v>
                </c:pt>
                <c:pt idx="1828">
                  <c:v>379.25</c:v>
                </c:pt>
                <c:pt idx="1829">
                  <c:v>379.25</c:v>
                </c:pt>
                <c:pt idx="1830">
                  <c:v>379.25</c:v>
                </c:pt>
                <c:pt idx="1831">
                  <c:v>373.5</c:v>
                </c:pt>
                <c:pt idx="1832">
                  <c:v>373.5</c:v>
                </c:pt>
                <c:pt idx="1833">
                  <c:v>367</c:v>
                </c:pt>
                <c:pt idx="1834">
                  <c:v>367</c:v>
                </c:pt>
                <c:pt idx="1835">
                  <c:v>366.25</c:v>
                </c:pt>
                <c:pt idx="1836">
                  <c:v>372.25</c:v>
                </c:pt>
                <c:pt idx="1837">
                  <c:v>372.25</c:v>
                </c:pt>
                <c:pt idx="1838">
                  <c:v>372.25</c:v>
                </c:pt>
                <c:pt idx="1839">
                  <c:v>369</c:v>
                </c:pt>
                <c:pt idx="1840">
                  <c:v>375.25</c:v>
                </c:pt>
                <c:pt idx="1841">
                  <c:v>375.25</c:v>
                </c:pt>
                <c:pt idx="1842">
                  <c:v>375.25</c:v>
                </c:pt>
                <c:pt idx="1843">
                  <c:v>375.25</c:v>
                </c:pt>
                <c:pt idx="1844">
                  <c:v>375.25</c:v>
                </c:pt>
                <c:pt idx="1845">
                  <c:v>400.5</c:v>
                </c:pt>
                <c:pt idx="1846">
                  <c:v>431.5</c:v>
                </c:pt>
                <c:pt idx="1847">
                  <c:v>433.5</c:v>
                </c:pt>
                <c:pt idx="1848">
                  <c:v>433.5</c:v>
                </c:pt>
                <c:pt idx="1849">
                  <c:v>432.5</c:v>
                </c:pt>
                <c:pt idx="1850">
                  <c:v>437.5</c:v>
                </c:pt>
                <c:pt idx="1851">
                  <c:v>441</c:v>
                </c:pt>
                <c:pt idx="1852">
                  <c:v>432</c:v>
                </c:pt>
                <c:pt idx="1853">
                  <c:v>433</c:v>
                </c:pt>
                <c:pt idx="1854">
                  <c:v>439.5</c:v>
                </c:pt>
                <c:pt idx="1855">
                  <c:v>439</c:v>
                </c:pt>
                <c:pt idx="1856">
                  <c:v>439.5</c:v>
                </c:pt>
                <c:pt idx="1857">
                  <c:v>439.5</c:v>
                </c:pt>
                <c:pt idx="1858">
                  <c:v>430.5</c:v>
                </c:pt>
                <c:pt idx="1859">
                  <c:v>425</c:v>
                </c:pt>
                <c:pt idx="1860">
                  <c:v>428</c:v>
                </c:pt>
                <c:pt idx="1861">
                  <c:v>439.5</c:v>
                </c:pt>
                <c:pt idx="1862">
                  <c:v>436</c:v>
                </c:pt>
                <c:pt idx="1863">
                  <c:v>436</c:v>
                </c:pt>
                <c:pt idx="1864">
                  <c:v>439.5</c:v>
                </c:pt>
                <c:pt idx="1865">
                  <c:v>428</c:v>
                </c:pt>
                <c:pt idx="1866">
                  <c:v>428</c:v>
                </c:pt>
                <c:pt idx="1867">
                  <c:v>440.5</c:v>
                </c:pt>
                <c:pt idx="1868">
                  <c:v>434</c:v>
                </c:pt>
                <c:pt idx="1869">
                  <c:v>417.5</c:v>
                </c:pt>
                <c:pt idx="1870">
                  <c:v>417.5</c:v>
                </c:pt>
                <c:pt idx="1871">
                  <c:v>413.5</c:v>
                </c:pt>
                <c:pt idx="1872">
                  <c:v>410</c:v>
                </c:pt>
                <c:pt idx="1873">
                  <c:v>412</c:v>
                </c:pt>
                <c:pt idx="1874">
                  <c:v>416.5</c:v>
                </c:pt>
                <c:pt idx="1875">
                  <c:v>416.5</c:v>
                </c:pt>
                <c:pt idx="1876">
                  <c:v>423</c:v>
                </c:pt>
                <c:pt idx="1877">
                  <c:v>423.5</c:v>
                </c:pt>
                <c:pt idx="1878">
                  <c:v>421.5</c:v>
                </c:pt>
                <c:pt idx="1879">
                  <c:v>424.5</c:v>
                </c:pt>
                <c:pt idx="1880">
                  <c:v>423.5</c:v>
                </c:pt>
                <c:pt idx="1881">
                  <c:v>426.5</c:v>
                </c:pt>
                <c:pt idx="1882">
                  <c:v>426.5</c:v>
                </c:pt>
                <c:pt idx="1883">
                  <c:v>430.5</c:v>
                </c:pt>
                <c:pt idx="1884">
                  <c:v>427.5</c:v>
                </c:pt>
                <c:pt idx="1885">
                  <c:v>427.5</c:v>
                </c:pt>
                <c:pt idx="1886">
                  <c:v>429</c:v>
                </c:pt>
                <c:pt idx="1887">
                  <c:v>429</c:v>
                </c:pt>
                <c:pt idx="1888">
                  <c:v>429</c:v>
                </c:pt>
                <c:pt idx="1889">
                  <c:v>468</c:v>
                </c:pt>
                <c:pt idx="1890">
                  <c:v>466</c:v>
                </c:pt>
                <c:pt idx="1891">
                  <c:v>486.5</c:v>
                </c:pt>
                <c:pt idx="1892">
                  <c:v>484</c:v>
                </c:pt>
                <c:pt idx="1893">
                  <c:v>480</c:v>
                </c:pt>
                <c:pt idx="1894">
                  <c:v>476</c:v>
                </c:pt>
                <c:pt idx="1895">
                  <c:v>482</c:v>
                </c:pt>
                <c:pt idx="1896">
                  <c:v>482</c:v>
                </c:pt>
                <c:pt idx="1897">
                  <c:v>476.5</c:v>
                </c:pt>
                <c:pt idx="1898">
                  <c:v>476</c:v>
                </c:pt>
                <c:pt idx="1899">
                  <c:v>474</c:v>
                </c:pt>
                <c:pt idx="1900">
                  <c:v>479.5</c:v>
                </c:pt>
                <c:pt idx="1901">
                  <c:v>492</c:v>
                </c:pt>
                <c:pt idx="1902">
                  <c:v>492</c:v>
                </c:pt>
                <c:pt idx="1903">
                  <c:v>492</c:v>
                </c:pt>
                <c:pt idx="1904">
                  <c:v>493.5</c:v>
                </c:pt>
                <c:pt idx="1905">
                  <c:v>490</c:v>
                </c:pt>
                <c:pt idx="1906">
                  <c:v>480.5</c:v>
                </c:pt>
                <c:pt idx="1907">
                  <c:v>480.5</c:v>
                </c:pt>
                <c:pt idx="1908">
                  <c:v>483.5</c:v>
                </c:pt>
                <c:pt idx="1909">
                  <c:v>480</c:v>
                </c:pt>
                <c:pt idx="1910">
                  <c:v>476.5</c:v>
                </c:pt>
                <c:pt idx="1911">
                  <c:v>468</c:v>
                </c:pt>
                <c:pt idx="1912">
                  <c:v>468</c:v>
                </c:pt>
                <c:pt idx="1913">
                  <c:v>468</c:v>
                </c:pt>
                <c:pt idx="1914">
                  <c:v>472</c:v>
                </c:pt>
                <c:pt idx="1915">
                  <c:v>471</c:v>
                </c:pt>
                <c:pt idx="1916">
                  <c:v>470</c:v>
                </c:pt>
                <c:pt idx="1917">
                  <c:v>469</c:v>
                </c:pt>
                <c:pt idx="1918">
                  <c:v>465</c:v>
                </c:pt>
                <c:pt idx="1919">
                  <c:v>465</c:v>
                </c:pt>
                <c:pt idx="1920">
                  <c:v>467</c:v>
                </c:pt>
                <c:pt idx="1921">
                  <c:v>467</c:v>
                </c:pt>
                <c:pt idx="1922">
                  <c:v>475</c:v>
                </c:pt>
                <c:pt idx="1923">
                  <c:v>473</c:v>
                </c:pt>
                <c:pt idx="1924">
                  <c:v>473</c:v>
                </c:pt>
                <c:pt idx="1925">
                  <c:v>470.5</c:v>
                </c:pt>
                <c:pt idx="1926">
                  <c:v>472</c:v>
                </c:pt>
                <c:pt idx="1927">
                  <c:v>469.5</c:v>
                </c:pt>
                <c:pt idx="1928">
                  <c:v>470.5</c:v>
                </c:pt>
                <c:pt idx="1929">
                  <c:v>464.5</c:v>
                </c:pt>
                <c:pt idx="1930">
                  <c:v>464.5</c:v>
                </c:pt>
                <c:pt idx="1931">
                  <c:v>466.5</c:v>
                </c:pt>
                <c:pt idx="1932">
                  <c:v>461</c:v>
                </c:pt>
                <c:pt idx="1933">
                  <c:v>460</c:v>
                </c:pt>
                <c:pt idx="1934">
                  <c:v>468.5</c:v>
                </c:pt>
                <c:pt idx="1935">
                  <c:v>467.5</c:v>
                </c:pt>
                <c:pt idx="1936">
                  <c:v>469.5</c:v>
                </c:pt>
                <c:pt idx="1937">
                  <c:v>478.5</c:v>
                </c:pt>
                <c:pt idx="1938">
                  <c:v>480.5</c:v>
                </c:pt>
                <c:pt idx="1939">
                  <c:v>475</c:v>
                </c:pt>
                <c:pt idx="1940">
                  <c:v>476</c:v>
                </c:pt>
                <c:pt idx="1941">
                  <c:v>484</c:v>
                </c:pt>
                <c:pt idx="1942">
                  <c:v>489</c:v>
                </c:pt>
                <c:pt idx="1943">
                  <c:v>489</c:v>
                </c:pt>
                <c:pt idx="1944">
                  <c:v>494.5</c:v>
                </c:pt>
                <c:pt idx="1945">
                  <c:v>502</c:v>
                </c:pt>
                <c:pt idx="1946">
                  <c:v>510</c:v>
                </c:pt>
                <c:pt idx="1947">
                  <c:v>509</c:v>
                </c:pt>
                <c:pt idx="1948">
                  <c:v>508</c:v>
                </c:pt>
                <c:pt idx="1949">
                  <c:v>513</c:v>
                </c:pt>
                <c:pt idx="1950">
                  <c:v>503</c:v>
                </c:pt>
                <c:pt idx="1951">
                  <c:v>515</c:v>
                </c:pt>
                <c:pt idx="1952">
                  <c:v>523</c:v>
                </c:pt>
                <c:pt idx="1953">
                  <c:v>532</c:v>
                </c:pt>
                <c:pt idx="1954">
                  <c:v>545</c:v>
                </c:pt>
                <c:pt idx="1955">
                  <c:v>555.5</c:v>
                </c:pt>
                <c:pt idx="1956">
                  <c:v>547</c:v>
                </c:pt>
                <c:pt idx="1957">
                  <c:v>542</c:v>
                </c:pt>
                <c:pt idx="1958">
                  <c:v>548</c:v>
                </c:pt>
                <c:pt idx="1959">
                  <c:v>560</c:v>
                </c:pt>
                <c:pt idx="1960">
                  <c:v>560</c:v>
                </c:pt>
                <c:pt idx="1961">
                  <c:v>557</c:v>
                </c:pt>
                <c:pt idx="1962">
                  <c:v>556</c:v>
                </c:pt>
                <c:pt idx="1963">
                  <c:v>559.5</c:v>
                </c:pt>
                <c:pt idx="1964">
                  <c:v>559.5</c:v>
                </c:pt>
                <c:pt idx="1965">
                  <c:v>560</c:v>
                </c:pt>
                <c:pt idx="1966">
                  <c:v>548</c:v>
                </c:pt>
                <c:pt idx="1967">
                  <c:v>546.5</c:v>
                </c:pt>
                <c:pt idx="1968">
                  <c:v>553</c:v>
                </c:pt>
                <c:pt idx="1969">
                  <c:v>548</c:v>
                </c:pt>
                <c:pt idx="1970">
                  <c:v>548</c:v>
                </c:pt>
                <c:pt idx="1971">
                  <c:v>538</c:v>
                </c:pt>
                <c:pt idx="1972">
                  <c:v>538</c:v>
                </c:pt>
                <c:pt idx="1973">
                  <c:v>530</c:v>
                </c:pt>
                <c:pt idx="1974">
                  <c:v>530</c:v>
                </c:pt>
                <c:pt idx="1975">
                  <c:v>525</c:v>
                </c:pt>
                <c:pt idx="1976">
                  <c:v>525.5</c:v>
                </c:pt>
                <c:pt idx="1977">
                  <c:v>516.5</c:v>
                </c:pt>
                <c:pt idx="1978">
                  <c:v>512</c:v>
                </c:pt>
                <c:pt idx="1979">
                  <c:v>512.5</c:v>
                </c:pt>
                <c:pt idx="1980">
                  <c:v>509.5</c:v>
                </c:pt>
                <c:pt idx="1981">
                  <c:v>497</c:v>
                </c:pt>
                <c:pt idx="1982">
                  <c:v>497</c:v>
                </c:pt>
                <c:pt idx="1983">
                  <c:v>492</c:v>
                </c:pt>
                <c:pt idx="1984">
                  <c:v>484.5</c:v>
                </c:pt>
                <c:pt idx="1985">
                  <c:v>485.5</c:v>
                </c:pt>
                <c:pt idx="1986">
                  <c:v>486</c:v>
                </c:pt>
                <c:pt idx="1987">
                  <c:v>492</c:v>
                </c:pt>
                <c:pt idx="1988">
                  <c:v>489</c:v>
                </c:pt>
                <c:pt idx="1989">
                  <c:v>482.5</c:v>
                </c:pt>
                <c:pt idx="1990">
                  <c:v>482.5</c:v>
                </c:pt>
                <c:pt idx="1991">
                  <c:v>482.5</c:v>
                </c:pt>
                <c:pt idx="1992">
                  <c:v>492</c:v>
                </c:pt>
                <c:pt idx="1993">
                  <c:v>492.5</c:v>
                </c:pt>
                <c:pt idx="1994">
                  <c:v>499</c:v>
                </c:pt>
                <c:pt idx="1995">
                  <c:v>501</c:v>
                </c:pt>
                <c:pt idx="1996">
                  <c:v>501</c:v>
                </c:pt>
                <c:pt idx="1997">
                  <c:v>499</c:v>
                </c:pt>
                <c:pt idx="1998">
                  <c:v>504.5</c:v>
                </c:pt>
                <c:pt idx="1999">
                  <c:v>514</c:v>
                </c:pt>
                <c:pt idx="2000">
                  <c:v>524.5</c:v>
                </c:pt>
                <c:pt idx="2001">
                  <c:v>532</c:v>
                </c:pt>
                <c:pt idx="2002">
                  <c:v>532</c:v>
                </c:pt>
                <c:pt idx="2003">
                  <c:v>530</c:v>
                </c:pt>
                <c:pt idx="2004">
                  <c:v>533</c:v>
                </c:pt>
                <c:pt idx="2005">
                  <c:v>531</c:v>
                </c:pt>
                <c:pt idx="2006">
                  <c:v>527</c:v>
                </c:pt>
                <c:pt idx="2007">
                  <c:v>527</c:v>
                </c:pt>
                <c:pt idx="2008">
                  <c:v>521</c:v>
                </c:pt>
                <c:pt idx="2009">
                  <c:v>514</c:v>
                </c:pt>
                <c:pt idx="2010">
                  <c:v>512</c:v>
                </c:pt>
                <c:pt idx="2011">
                  <c:v>508.5</c:v>
                </c:pt>
                <c:pt idx="2012">
                  <c:v>510</c:v>
                </c:pt>
                <c:pt idx="2013">
                  <c:v>510</c:v>
                </c:pt>
                <c:pt idx="2014">
                  <c:v>507</c:v>
                </c:pt>
                <c:pt idx="2015">
                  <c:v>508.5</c:v>
                </c:pt>
                <c:pt idx="2016">
                  <c:v>492</c:v>
                </c:pt>
                <c:pt idx="2017">
                  <c:v>501</c:v>
                </c:pt>
                <c:pt idx="2018">
                  <c:v>502</c:v>
                </c:pt>
                <c:pt idx="2019">
                  <c:v>497</c:v>
                </c:pt>
                <c:pt idx="2020">
                  <c:v>498.5</c:v>
                </c:pt>
                <c:pt idx="2021">
                  <c:v>496.5</c:v>
                </c:pt>
                <c:pt idx="2022">
                  <c:v>495</c:v>
                </c:pt>
                <c:pt idx="2023">
                  <c:v>487.5</c:v>
                </c:pt>
                <c:pt idx="2024">
                  <c:v>484</c:v>
                </c:pt>
                <c:pt idx="2025">
                  <c:v>482</c:v>
                </c:pt>
                <c:pt idx="2026">
                  <c:v>481</c:v>
                </c:pt>
                <c:pt idx="2027">
                  <c:v>481</c:v>
                </c:pt>
                <c:pt idx="2028">
                  <c:v>477</c:v>
                </c:pt>
                <c:pt idx="2029">
                  <c:v>485</c:v>
                </c:pt>
                <c:pt idx="2030">
                  <c:v>487</c:v>
                </c:pt>
                <c:pt idx="2031">
                  <c:v>496</c:v>
                </c:pt>
                <c:pt idx="2032">
                  <c:v>496</c:v>
                </c:pt>
                <c:pt idx="2033">
                  <c:v>500</c:v>
                </c:pt>
                <c:pt idx="2034">
                  <c:v>489</c:v>
                </c:pt>
                <c:pt idx="2035">
                  <c:v>502.5</c:v>
                </c:pt>
                <c:pt idx="2036">
                  <c:v>494.5</c:v>
                </c:pt>
                <c:pt idx="2037">
                  <c:v>496.5</c:v>
                </c:pt>
                <c:pt idx="2038">
                  <c:v>496.5</c:v>
                </c:pt>
                <c:pt idx="2039">
                  <c:v>499</c:v>
                </c:pt>
                <c:pt idx="2040">
                  <c:v>498</c:v>
                </c:pt>
                <c:pt idx="2041">
                  <c:v>493.5</c:v>
                </c:pt>
                <c:pt idx="2042">
                  <c:v>498.5</c:v>
                </c:pt>
                <c:pt idx="2043">
                  <c:v>494.5</c:v>
                </c:pt>
                <c:pt idx="2044">
                  <c:v>495.5</c:v>
                </c:pt>
                <c:pt idx="2045">
                  <c:v>500.5</c:v>
                </c:pt>
                <c:pt idx="2046">
                  <c:v>497.5</c:v>
                </c:pt>
                <c:pt idx="2047">
                  <c:v>494.5</c:v>
                </c:pt>
                <c:pt idx="2048">
                  <c:v>492</c:v>
                </c:pt>
                <c:pt idx="2049">
                  <c:v>494</c:v>
                </c:pt>
                <c:pt idx="2050">
                  <c:v>498</c:v>
                </c:pt>
                <c:pt idx="2051">
                  <c:v>504.5</c:v>
                </c:pt>
                <c:pt idx="2052">
                  <c:v>498.5</c:v>
                </c:pt>
                <c:pt idx="2053">
                  <c:v>501.5</c:v>
                </c:pt>
                <c:pt idx="2054">
                  <c:v>501.5</c:v>
                </c:pt>
                <c:pt idx="2055">
                  <c:v>507</c:v>
                </c:pt>
                <c:pt idx="2056">
                  <c:v>511.5</c:v>
                </c:pt>
                <c:pt idx="2057">
                  <c:v>506</c:v>
                </c:pt>
                <c:pt idx="2058">
                  <c:v>515</c:v>
                </c:pt>
                <c:pt idx="2059">
                  <c:v>512.5</c:v>
                </c:pt>
                <c:pt idx="2060">
                  <c:v>513</c:v>
                </c:pt>
                <c:pt idx="2061">
                  <c:v>513</c:v>
                </c:pt>
                <c:pt idx="2062">
                  <c:v>512.5</c:v>
                </c:pt>
                <c:pt idx="2063">
                  <c:v>510.5</c:v>
                </c:pt>
                <c:pt idx="2064">
                  <c:v>507</c:v>
                </c:pt>
                <c:pt idx="2065">
                  <c:v>506</c:v>
                </c:pt>
                <c:pt idx="2066">
                  <c:v>513.5</c:v>
                </c:pt>
                <c:pt idx="2067">
                  <c:v>516.5</c:v>
                </c:pt>
                <c:pt idx="2068">
                  <c:v>518.5</c:v>
                </c:pt>
                <c:pt idx="2069">
                  <c:v>519.5</c:v>
                </c:pt>
                <c:pt idx="2070">
                  <c:v>533.5</c:v>
                </c:pt>
                <c:pt idx="2071">
                  <c:v>533</c:v>
                </c:pt>
                <c:pt idx="2072">
                  <c:v>527.5</c:v>
                </c:pt>
                <c:pt idx="2073">
                  <c:v>527</c:v>
                </c:pt>
                <c:pt idx="2074">
                  <c:v>529.5</c:v>
                </c:pt>
                <c:pt idx="2075">
                  <c:v>529.5</c:v>
                </c:pt>
                <c:pt idx="2076">
                  <c:v>526</c:v>
                </c:pt>
                <c:pt idx="2077">
                  <c:v>532.5</c:v>
                </c:pt>
                <c:pt idx="2078">
                  <c:v>538.5</c:v>
                </c:pt>
                <c:pt idx="2079">
                  <c:v>532</c:v>
                </c:pt>
                <c:pt idx="2080">
                  <c:v>529.5</c:v>
                </c:pt>
                <c:pt idx="2081">
                  <c:v>531</c:v>
                </c:pt>
                <c:pt idx="2082">
                  <c:v>531</c:v>
                </c:pt>
                <c:pt idx="2083">
                  <c:v>527</c:v>
                </c:pt>
                <c:pt idx="2084">
                  <c:v>529</c:v>
                </c:pt>
                <c:pt idx="2085">
                  <c:v>522</c:v>
                </c:pt>
                <c:pt idx="2086">
                  <c:v>517</c:v>
                </c:pt>
                <c:pt idx="2087">
                  <c:v>517</c:v>
                </c:pt>
                <c:pt idx="2088">
                  <c:v>516</c:v>
                </c:pt>
                <c:pt idx="2089">
                  <c:v>519.5</c:v>
                </c:pt>
                <c:pt idx="2090">
                  <c:v>518</c:v>
                </c:pt>
                <c:pt idx="2091">
                  <c:v>518.5</c:v>
                </c:pt>
                <c:pt idx="2092">
                  <c:v>518.5</c:v>
                </c:pt>
                <c:pt idx="2093">
                  <c:v>512</c:v>
                </c:pt>
                <c:pt idx="2094">
                  <c:v>513</c:v>
                </c:pt>
                <c:pt idx="2095">
                  <c:v>501.5</c:v>
                </c:pt>
                <c:pt idx="2096">
                  <c:v>507</c:v>
                </c:pt>
                <c:pt idx="2097">
                  <c:v>487</c:v>
                </c:pt>
                <c:pt idx="2098">
                  <c:v>484</c:v>
                </c:pt>
                <c:pt idx="2099">
                  <c:v>460</c:v>
                </c:pt>
                <c:pt idx="2100">
                  <c:v>471</c:v>
                </c:pt>
                <c:pt idx="2101">
                  <c:v>472</c:v>
                </c:pt>
                <c:pt idx="2102">
                  <c:v>472</c:v>
                </c:pt>
                <c:pt idx="2103">
                  <c:v>477</c:v>
                </c:pt>
                <c:pt idx="2104">
                  <c:v>477</c:v>
                </c:pt>
                <c:pt idx="2105">
                  <c:v>484</c:v>
                </c:pt>
                <c:pt idx="2106">
                  <c:v>483</c:v>
                </c:pt>
                <c:pt idx="2107">
                  <c:v>473</c:v>
                </c:pt>
                <c:pt idx="2108">
                  <c:v>468.5</c:v>
                </c:pt>
                <c:pt idx="2109">
                  <c:v>465.5</c:v>
                </c:pt>
                <c:pt idx="2110">
                  <c:v>475</c:v>
                </c:pt>
                <c:pt idx="2111">
                  <c:v>478</c:v>
                </c:pt>
                <c:pt idx="2112">
                  <c:v>476.5</c:v>
                </c:pt>
                <c:pt idx="2113">
                  <c:v>481</c:v>
                </c:pt>
                <c:pt idx="2114">
                  <c:v>481</c:v>
                </c:pt>
                <c:pt idx="2115">
                  <c:v>488</c:v>
                </c:pt>
                <c:pt idx="2116">
                  <c:v>491</c:v>
                </c:pt>
                <c:pt idx="2117">
                  <c:v>490.5</c:v>
                </c:pt>
                <c:pt idx="2118">
                  <c:v>496</c:v>
                </c:pt>
                <c:pt idx="2119">
                  <c:v>499.5</c:v>
                </c:pt>
                <c:pt idx="2120">
                  <c:v>493</c:v>
                </c:pt>
                <c:pt idx="2121">
                  <c:v>492</c:v>
                </c:pt>
                <c:pt idx="2122">
                  <c:v>486</c:v>
                </c:pt>
                <c:pt idx="2123">
                  <c:v>487</c:v>
                </c:pt>
                <c:pt idx="2124">
                  <c:v>480.5</c:v>
                </c:pt>
                <c:pt idx="2125">
                  <c:v>478.5</c:v>
                </c:pt>
                <c:pt idx="2126">
                  <c:v>462.5</c:v>
                </c:pt>
                <c:pt idx="2127">
                  <c:v>462.5</c:v>
                </c:pt>
                <c:pt idx="2128">
                  <c:v>460.5</c:v>
                </c:pt>
                <c:pt idx="2129">
                  <c:v>459.5</c:v>
                </c:pt>
                <c:pt idx="2130">
                  <c:v>465</c:v>
                </c:pt>
                <c:pt idx="2131">
                  <c:v>464</c:v>
                </c:pt>
                <c:pt idx="2132">
                  <c:v>464</c:v>
                </c:pt>
                <c:pt idx="2133">
                  <c:v>463.5</c:v>
                </c:pt>
                <c:pt idx="2134">
                  <c:v>469</c:v>
                </c:pt>
                <c:pt idx="2135">
                  <c:v>477.5</c:v>
                </c:pt>
                <c:pt idx="2136">
                  <c:v>480</c:v>
                </c:pt>
                <c:pt idx="2137">
                  <c:v>479.5</c:v>
                </c:pt>
                <c:pt idx="2138">
                  <c:v>481.5</c:v>
                </c:pt>
                <c:pt idx="2139">
                  <c:v>478</c:v>
                </c:pt>
                <c:pt idx="2140">
                  <c:v>476.5</c:v>
                </c:pt>
                <c:pt idx="2141">
                  <c:v>482</c:v>
                </c:pt>
                <c:pt idx="2142">
                  <c:v>484</c:v>
                </c:pt>
                <c:pt idx="2143">
                  <c:v>483</c:v>
                </c:pt>
                <c:pt idx="2144">
                  <c:v>478</c:v>
                </c:pt>
                <c:pt idx="2145">
                  <c:v>480</c:v>
                </c:pt>
                <c:pt idx="2146">
                  <c:v>479.5</c:v>
                </c:pt>
                <c:pt idx="2147">
                  <c:v>482.5</c:v>
                </c:pt>
                <c:pt idx="2148">
                  <c:v>495.5</c:v>
                </c:pt>
                <c:pt idx="2149">
                  <c:v>497.5</c:v>
                </c:pt>
                <c:pt idx="2150">
                  <c:v>513.5</c:v>
                </c:pt>
                <c:pt idx="2151">
                  <c:v>513.5</c:v>
                </c:pt>
                <c:pt idx="2152">
                  <c:v>512</c:v>
                </c:pt>
                <c:pt idx="2153">
                  <c:v>514.5</c:v>
                </c:pt>
                <c:pt idx="2154">
                  <c:v>513</c:v>
                </c:pt>
                <c:pt idx="2155">
                  <c:v>515.5</c:v>
                </c:pt>
                <c:pt idx="2156">
                  <c:v>512</c:v>
                </c:pt>
                <c:pt idx="2157">
                  <c:v>510</c:v>
                </c:pt>
                <c:pt idx="2158">
                  <c:v>510</c:v>
                </c:pt>
                <c:pt idx="2159">
                  <c:v>512</c:v>
                </c:pt>
                <c:pt idx="2160">
                  <c:v>508.5</c:v>
                </c:pt>
                <c:pt idx="2161">
                  <c:v>507</c:v>
                </c:pt>
                <c:pt idx="2162">
                  <c:v>506</c:v>
                </c:pt>
                <c:pt idx="2163">
                  <c:v>503</c:v>
                </c:pt>
                <c:pt idx="2164">
                  <c:v>497</c:v>
                </c:pt>
                <c:pt idx="2165">
                  <c:v>498</c:v>
                </c:pt>
                <c:pt idx="2166">
                  <c:v>500</c:v>
                </c:pt>
                <c:pt idx="2167">
                  <c:v>500</c:v>
                </c:pt>
                <c:pt idx="2168">
                  <c:v>496.5</c:v>
                </c:pt>
                <c:pt idx="2169">
                  <c:v>492</c:v>
                </c:pt>
                <c:pt idx="2170">
                  <c:v>492.5</c:v>
                </c:pt>
                <c:pt idx="2171">
                  <c:v>490</c:v>
                </c:pt>
                <c:pt idx="2172">
                  <c:v>490</c:v>
                </c:pt>
                <c:pt idx="2173">
                  <c:v>491</c:v>
                </c:pt>
                <c:pt idx="2174">
                  <c:v>487</c:v>
                </c:pt>
                <c:pt idx="2175">
                  <c:v>489</c:v>
                </c:pt>
                <c:pt idx="2176">
                  <c:v>486</c:v>
                </c:pt>
                <c:pt idx="2177">
                  <c:v>484</c:v>
                </c:pt>
                <c:pt idx="2178">
                  <c:v>484.5</c:v>
                </c:pt>
                <c:pt idx="2179">
                  <c:v>486</c:v>
                </c:pt>
                <c:pt idx="2180">
                  <c:v>484</c:v>
                </c:pt>
                <c:pt idx="2181">
                  <c:v>484</c:v>
                </c:pt>
                <c:pt idx="2182">
                  <c:v>481</c:v>
                </c:pt>
                <c:pt idx="2183">
                  <c:v>483</c:v>
                </c:pt>
                <c:pt idx="2184">
                  <c:v>480</c:v>
                </c:pt>
                <c:pt idx="2185">
                  <c:v>480</c:v>
                </c:pt>
                <c:pt idx="2186">
                  <c:v>482</c:v>
                </c:pt>
                <c:pt idx="2187">
                  <c:v>483.5</c:v>
                </c:pt>
                <c:pt idx="2188">
                  <c:v>485.5</c:v>
                </c:pt>
                <c:pt idx="2189">
                  <c:v>487</c:v>
                </c:pt>
                <c:pt idx="2190">
                  <c:v>489</c:v>
                </c:pt>
                <c:pt idx="2191">
                  <c:v>495</c:v>
                </c:pt>
                <c:pt idx="2192">
                  <c:v>502</c:v>
                </c:pt>
                <c:pt idx="2193">
                  <c:v>508</c:v>
                </c:pt>
                <c:pt idx="2194">
                  <c:v>518.5</c:v>
                </c:pt>
                <c:pt idx="2195">
                  <c:v>523</c:v>
                </c:pt>
                <c:pt idx="2196">
                  <c:v>525</c:v>
                </c:pt>
                <c:pt idx="2197">
                  <c:v>531</c:v>
                </c:pt>
                <c:pt idx="2198">
                  <c:v>529.5</c:v>
                </c:pt>
                <c:pt idx="2199">
                  <c:v>522.5</c:v>
                </c:pt>
                <c:pt idx="2200">
                  <c:v>521</c:v>
                </c:pt>
                <c:pt idx="2201">
                  <c:v>517</c:v>
                </c:pt>
                <c:pt idx="2202">
                  <c:v>515</c:v>
                </c:pt>
                <c:pt idx="2203">
                  <c:v>515.5</c:v>
                </c:pt>
                <c:pt idx="2204">
                  <c:v>513</c:v>
                </c:pt>
                <c:pt idx="2205">
                  <c:v>507.5</c:v>
                </c:pt>
                <c:pt idx="2206">
                  <c:v>507.5</c:v>
                </c:pt>
                <c:pt idx="2207">
                  <c:v>506.5</c:v>
                </c:pt>
                <c:pt idx="2208">
                  <c:v>510</c:v>
                </c:pt>
                <c:pt idx="2209">
                  <c:v>509.5</c:v>
                </c:pt>
                <c:pt idx="2210">
                  <c:v>510.5</c:v>
                </c:pt>
                <c:pt idx="2211">
                  <c:v>512.5</c:v>
                </c:pt>
                <c:pt idx="2212">
                  <c:v>510</c:v>
                </c:pt>
                <c:pt idx="2213">
                  <c:v>517</c:v>
                </c:pt>
                <c:pt idx="2214">
                  <c:v>526.5</c:v>
                </c:pt>
                <c:pt idx="2215">
                  <c:v>529</c:v>
                </c:pt>
                <c:pt idx="2216">
                  <c:v>533</c:v>
                </c:pt>
                <c:pt idx="2217">
                  <c:v>531.5</c:v>
                </c:pt>
                <c:pt idx="2218">
                  <c:v>533</c:v>
                </c:pt>
                <c:pt idx="2219">
                  <c:v>531.5</c:v>
                </c:pt>
                <c:pt idx="2220">
                  <c:v>532.5</c:v>
                </c:pt>
                <c:pt idx="2221">
                  <c:v>541</c:v>
                </c:pt>
                <c:pt idx="2222">
                  <c:v>531.5</c:v>
                </c:pt>
                <c:pt idx="2223">
                  <c:v>531.5</c:v>
                </c:pt>
                <c:pt idx="2224">
                  <c:v>526.5</c:v>
                </c:pt>
                <c:pt idx="2225">
                  <c:v>524.5</c:v>
                </c:pt>
                <c:pt idx="2226">
                  <c:v>524.5</c:v>
                </c:pt>
                <c:pt idx="2227">
                  <c:v>522</c:v>
                </c:pt>
                <c:pt idx="2228">
                  <c:v>522</c:v>
                </c:pt>
                <c:pt idx="2229">
                  <c:v>522</c:v>
                </c:pt>
                <c:pt idx="2230">
                  <c:v>522</c:v>
                </c:pt>
                <c:pt idx="2231">
                  <c:v>522</c:v>
                </c:pt>
                <c:pt idx="2232">
                  <c:v>519</c:v>
                </c:pt>
                <c:pt idx="2233">
                  <c:v>523</c:v>
                </c:pt>
                <c:pt idx="2234">
                  <c:v>521.5</c:v>
                </c:pt>
                <c:pt idx="2235">
                  <c:v>525</c:v>
                </c:pt>
                <c:pt idx="2236">
                  <c:v>525.5</c:v>
                </c:pt>
                <c:pt idx="2237">
                  <c:v>526.5</c:v>
                </c:pt>
                <c:pt idx="2238">
                  <c:v>526</c:v>
                </c:pt>
                <c:pt idx="2239">
                  <c:v>525.5</c:v>
                </c:pt>
                <c:pt idx="2240">
                  <c:v>523</c:v>
                </c:pt>
                <c:pt idx="2241">
                  <c:v>523.5</c:v>
                </c:pt>
                <c:pt idx="2242">
                  <c:v>520.5</c:v>
                </c:pt>
                <c:pt idx="2243">
                  <c:v>522.5</c:v>
                </c:pt>
                <c:pt idx="2244">
                  <c:v>524</c:v>
                </c:pt>
                <c:pt idx="2245">
                  <c:v>525.5</c:v>
                </c:pt>
                <c:pt idx="2246">
                  <c:v>528.5</c:v>
                </c:pt>
                <c:pt idx="2247">
                  <c:v>529</c:v>
                </c:pt>
                <c:pt idx="2248">
                  <c:v>530</c:v>
                </c:pt>
                <c:pt idx="2249">
                  <c:v>528.5</c:v>
                </c:pt>
                <c:pt idx="2250">
                  <c:v>530</c:v>
                </c:pt>
                <c:pt idx="2251">
                  <c:v>530</c:v>
                </c:pt>
                <c:pt idx="2252">
                  <c:v>540</c:v>
                </c:pt>
                <c:pt idx="2253">
                  <c:v>544.5</c:v>
                </c:pt>
                <c:pt idx="2254">
                  <c:v>536.5</c:v>
                </c:pt>
                <c:pt idx="2255">
                  <c:v>537</c:v>
                </c:pt>
                <c:pt idx="2256">
                  <c:v>534</c:v>
                </c:pt>
                <c:pt idx="2257">
                  <c:v>534</c:v>
                </c:pt>
                <c:pt idx="2258">
                  <c:v>534</c:v>
                </c:pt>
                <c:pt idx="2259">
                  <c:v>536</c:v>
                </c:pt>
                <c:pt idx="2260">
                  <c:v>538.5</c:v>
                </c:pt>
                <c:pt idx="2261">
                  <c:v>530.5</c:v>
                </c:pt>
                <c:pt idx="2262">
                  <c:v>545</c:v>
                </c:pt>
                <c:pt idx="2263">
                  <c:v>538</c:v>
                </c:pt>
                <c:pt idx="2264">
                  <c:v>555</c:v>
                </c:pt>
                <c:pt idx="2265">
                  <c:v>556.5</c:v>
                </c:pt>
                <c:pt idx="2266">
                  <c:v>560</c:v>
                </c:pt>
                <c:pt idx="2267">
                  <c:v>560</c:v>
                </c:pt>
                <c:pt idx="2268">
                  <c:v>560</c:v>
                </c:pt>
                <c:pt idx="2269">
                  <c:v>554.5</c:v>
                </c:pt>
                <c:pt idx="2270">
                  <c:v>562.5</c:v>
                </c:pt>
                <c:pt idx="2271">
                  <c:v>558.5</c:v>
                </c:pt>
                <c:pt idx="2272">
                  <c:v>557.5</c:v>
                </c:pt>
                <c:pt idx="2273">
                  <c:v>563.5</c:v>
                </c:pt>
                <c:pt idx="2274">
                  <c:v>555</c:v>
                </c:pt>
                <c:pt idx="2275">
                  <c:v>556</c:v>
                </c:pt>
                <c:pt idx="2276">
                  <c:v>558</c:v>
                </c:pt>
                <c:pt idx="2277">
                  <c:v>562.5</c:v>
                </c:pt>
                <c:pt idx="2278">
                  <c:v>567</c:v>
                </c:pt>
                <c:pt idx="2279">
                  <c:v>569.5</c:v>
                </c:pt>
                <c:pt idx="2280">
                  <c:v>579.5</c:v>
                </c:pt>
                <c:pt idx="2281">
                  <c:v>596</c:v>
                </c:pt>
                <c:pt idx="2282">
                  <c:v>593</c:v>
                </c:pt>
                <c:pt idx="2283">
                  <c:v>589</c:v>
                </c:pt>
                <c:pt idx="2284">
                  <c:v>596</c:v>
                </c:pt>
                <c:pt idx="2285">
                  <c:v>589</c:v>
                </c:pt>
                <c:pt idx="2286">
                  <c:v>596.5</c:v>
                </c:pt>
                <c:pt idx="2287">
                  <c:v>593.5</c:v>
                </c:pt>
                <c:pt idx="2288">
                  <c:v>603.5</c:v>
                </c:pt>
                <c:pt idx="2289">
                  <c:v>610</c:v>
                </c:pt>
                <c:pt idx="2290">
                  <c:v>610</c:v>
                </c:pt>
                <c:pt idx="2291">
                  <c:v>619</c:v>
                </c:pt>
                <c:pt idx="2292">
                  <c:v>619</c:v>
                </c:pt>
                <c:pt idx="2293">
                  <c:v>619</c:v>
                </c:pt>
                <c:pt idx="2294">
                  <c:v>628</c:v>
                </c:pt>
                <c:pt idx="2295">
                  <c:v>633.5</c:v>
                </c:pt>
                <c:pt idx="2296">
                  <c:v>645</c:v>
                </c:pt>
                <c:pt idx="2297">
                  <c:v>633.5</c:v>
                </c:pt>
                <c:pt idx="2298">
                  <c:v>637.5</c:v>
                </c:pt>
                <c:pt idx="2299">
                  <c:v>651</c:v>
                </c:pt>
                <c:pt idx="2300">
                  <c:v>655</c:v>
                </c:pt>
                <c:pt idx="2301">
                  <c:v>658</c:v>
                </c:pt>
                <c:pt idx="2302">
                  <c:v>657.5</c:v>
                </c:pt>
                <c:pt idx="2303">
                  <c:v>673.5</c:v>
                </c:pt>
                <c:pt idx="2304">
                  <c:v>680</c:v>
                </c:pt>
                <c:pt idx="2305">
                  <c:v>682</c:v>
                </c:pt>
                <c:pt idx="2306">
                  <c:v>682</c:v>
                </c:pt>
                <c:pt idx="2307">
                  <c:v>682</c:v>
                </c:pt>
                <c:pt idx="2308">
                  <c:v>685</c:v>
                </c:pt>
                <c:pt idx="2309">
                  <c:v>672.5</c:v>
                </c:pt>
                <c:pt idx="2310">
                  <c:v>669.5</c:v>
                </c:pt>
                <c:pt idx="2311">
                  <c:v>668.5</c:v>
                </c:pt>
                <c:pt idx="2312">
                  <c:v>669.5</c:v>
                </c:pt>
                <c:pt idx="2313">
                  <c:v>671.5</c:v>
                </c:pt>
                <c:pt idx="2314">
                  <c:v>673.5</c:v>
                </c:pt>
                <c:pt idx="2315">
                  <c:v>671</c:v>
                </c:pt>
                <c:pt idx="2316">
                  <c:v>676</c:v>
                </c:pt>
                <c:pt idx="2317">
                  <c:v>676.5</c:v>
                </c:pt>
                <c:pt idx="2318">
                  <c:v>675</c:v>
                </c:pt>
                <c:pt idx="2319">
                  <c:v>677.5</c:v>
                </c:pt>
                <c:pt idx="2320">
                  <c:v>679</c:v>
                </c:pt>
                <c:pt idx="2321">
                  <c:v>679</c:v>
                </c:pt>
                <c:pt idx="2322">
                  <c:v>680</c:v>
                </c:pt>
                <c:pt idx="2323">
                  <c:v>686.5</c:v>
                </c:pt>
                <c:pt idx="2324">
                  <c:v>712.5</c:v>
                </c:pt>
                <c:pt idx="2325">
                  <c:v>714</c:v>
                </c:pt>
                <c:pt idx="2326">
                  <c:v>714.5</c:v>
                </c:pt>
                <c:pt idx="2327">
                  <c:v>714.5</c:v>
                </c:pt>
                <c:pt idx="2328">
                  <c:v>722</c:v>
                </c:pt>
                <c:pt idx="2329">
                  <c:v>723</c:v>
                </c:pt>
                <c:pt idx="2330">
                  <c:v>719.5</c:v>
                </c:pt>
                <c:pt idx="2331">
                  <c:v>722</c:v>
                </c:pt>
                <c:pt idx="2332">
                  <c:v>723</c:v>
                </c:pt>
                <c:pt idx="2333">
                  <c:v>718.5</c:v>
                </c:pt>
                <c:pt idx="2334">
                  <c:v>713</c:v>
                </c:pt>
                <c:pt idx="2335">
                  <c:v>715</c:v>
                </c:pt>
                <c:pt idx="2336">
                  <c:v>715</c:v>
                </c:pt>
                <c:pt idx="2337">
                  <c:v>715</c:v>
                </c:pt>
                <c:pt idx="2338">
                  <c:v>716.5</c:v>
                </c:pt>
                <c:pt idx="2339">
                  <c:v>716</c:v>
                </c:pt>
                <c:pt idx="2340">
                  <c:v>719.5</c:v>
                </c:pt>
                <c:pt idx="2341">
                  <c:v>721</c:v>
                </c:pt>
                <c:pt idx="2342">
                  <c:v>721.5</c:v>
                </c:pt>
                <c:pt idx="2343">
                  <c:v>721.5</c:v>
                </c:pt>
                <c:pt idx="2344">
                  <c:v>720.5</c:v>
                </c:pt>
                <c:pt idx="2345">
                  <c:v>721.5</c:v>
                </c:pt>
                <c:pt idx="2346">
                  <c:v>713</c:v>
                </c:pt>
                <c:pt idx="2347">
                  <c:v>707</c:v>
                </c:pt>
                <c:pt idx="2348">
                  <c:v>707</c:v>
                </c:pt>
                <c:pt idx="2349">
                  <c:v>702</c:v>
                </c:pt>
                <c:pt idx="2350">
                  <c:v>705.5</c:v>
                </c:pt>
                <c:pt idx="2351">
                  <c:v>703.5</c:v>
                </c:pt>
                <c:pt idx="2352">
                  <c:v>696.5</c:v>
                </c:pt>
                <c:pt idx="2353">
                  <c:v>697</c:v>
                </c:pt>
                <c:pt idx="2354">
                  <c:v>684</c:v>
                </c:pt>
                <c:pt idx="2355">
                  <c:v>682</c:v>
                </c:pt>
                <c:pt idx="2356">
                  <c:v>681</c:v>
                </c:pt>
                <c:pt idx="2357">
                  <c:v>676</c:v>
                </c:pt>
                <c:pt idx="2358">
                  <c:v>672</c:v>
                </c:pt>
                <c:pt idx="2359">
                  <c:v>663</c:v>
                </c:pt>
                <c:pt idx="2360">
                  <c:v>672</c:v>
                </c:pt>
                <c:pt idx="2361">
                  <c:v>679.5</c:v>
                </c:pt>
                <c:pt idx="2362">
                  <c:v>679.5</c:v>
                </c:pt>
                <c:pt idx="2363">
                  <c:v>682</c:v>
                </c:pt>
                <c:pt idx="2364">
                  <c:v>686.5</c:v>
                </c:pt>
                <c:pt idx="2365">
                  <c:v>691.5</c:v>
                </c:pt>
                <c:pt idx="2366">
                  <c:v>689.5</c:v>
                </c:pt>
                <c:pt idx="2367">
                  <c:v>687</c:v>
                </c:pt>
                <c:pt idx="2368">
                  <c:v>689.5</c:v>
                </c:pt>
                <c:pt idx="2369">
                  <c:v>693.5</c:v>
                </c:pt>
                <c:pt idx="2370">
                  <c:v>695</c:v>
                </c:pt>
                <c:pt idx="2371">
                  <c:v>702.5</c:v>
                </c:pt>
                <c:pt idx="2372">
                  <c:v>704.5</c:v>
                </c:pt>
                <c:pt idx="2373">
                  <c:v>699.5</c:v>
                </c:pt>
                <c:pt idx="2374">
                  <c:v>704.5</c:v>
                </c:pt>
                <c:pt idx="2375">
                  <c:v>706.5</c:v>
                </c:pt>
                <c:pt idx="2376">
                  <c:v>706</c:v>
                </c:pt>
                <c:pt idx="2377">
                  <c:v>694</c:v>
                </c:pt>
                <c:pt idx="2378">
                  <c:v>693</c:v>
                </c:pt>
                <c:pt idx="2379">
                  <c:v>684</c:v>
                </c:pt>
                <c:pt idx="2380">
                  <c:v>685</c:v>
                </c:pt>
                <c:pt idx="2381">
                  <c:v>687</c:v>
                </c:pt>
                <c:pt idx="2382">
                  <c:v>677</c:v>
                </c:pt>
                <c:pt idx="2383">
                  <c:v>668.5</c:v>
                </c:pt>
                <c:pt idx="2384">
                  <c:v>669</c:v>
                </c:pt>
                <c:pt idx="2385">
                  <c:v>675</c:v>
                </c:pt>
                <c:pt idx="2386">
                  <c:v>687.5</c:v>
                </c:pt>
                <c:pt idx="2387">
                  <c:v>687.5</c:v>
                </c:pt>
                <c:pt idx="2388">
                  <c:v>683.5</c:v>
                </c:pt>
                <c:pt idx="2389">
                  <c:v>684.5</c:v>
                </c:pt>
                <c:pt idx="2390">
                  <c:v>686</c:v>
                </c:pt>
                <c:pt idx="2391">
                  <c:v>695.5</c:v>
                </c:pt>
                <c:pt idx="2392">
                  <c:v>702.5</c:v>
                </c:pt>
                <c:pt idx="2393">
                  <c:v>697.5</c:v>
                </c:pt>
                <c:pt idx="2394">
                  <c:v>704</c:v>
                </c:pt>
                <c:pt idx="2395">
                  <c:v>710</c:v>
                </c:pt>
                <c:pt idx="2396">
                  <c:v>713</c:v>
                </c:pt>
                <c:pt idx="2397">
                  <c:v>712</c:v>
                </c:pt>
                <c:pt idx="2398">
                  <c:v>711</c:v>
                </c:pt>
                <c:pt idx="2399">
                  <c:v>710</c:v>
                </c:pt>
                <c:pt idx="2400">
                  <c:v>707.5</c:v>
                </c:pt>
                <c:pt idx="2401">
                  <c:v>714.5</c:v>
                </c:pt>
                <c:pt idx="2402">
                  <c:v>715.5</c:v>
                </c:pt>
                <c:pt idx="2403">
                  <c:v>717.5</c:v>
                </c:pt>
                <c:pt idx="2404">
                  <c:v>715</c:v>
                </c:pt>
                <c:pt idx="2405">
                  <c:v>713.5</c:v>
                </c:pt>
                <c:pt idx="2406">
                  <c:v>715.5</c:v>
                </c:pt>
                <c:pt idx="2407">
                  <c:v>715.5</c:v>
                </c:pt>
                <c:pt idx="2408">
                  <c:v>714.5</c:v>
                </c:pt>
                <c:pt idx="2409">
                  <c:v>717.5</c:v>
                </c:pt>
                <c:pt idx="2410">
                  <c:v>716.5</c:v>
                </c:pt>
                <c:pt idx="2411">
                  <c:v>715</c:v>
                </c:pt>
                <c:pt idx="2412">
                  <c:v>711.5</c:v>
                </c:pt>
                <c:pt idx="2413">
                  <c:v>706.5</c:v>
                </c:pt>
                <c:pt idx="2414">
                  <c:v>693</c:v>
                </c:pt>
                <c:pt idx="2415">
                  <c:v>693</c:v>
                </c:pt>
                <c:pt idx="2416">
                  <c:v>689.5</c:v>
                </c:pt>
                <c:pt idx="2417">
                  <c:v>683</c:v>
                </c:pt>
                <c:pt idx="2418">
                  <c:v>683</c:v>
                </c:pt>
                <c:pt idx="2419">
                  <c:v>695</c:v>
                </c:pt>
                <c:pt idx="2420">
                  <c:v>699.5</c:v>
                </c:pt>
                <c:pt idx="2421">
                  <c:v>706</c:v>
                </c:pt>
                <c:pt idx="2422">
                  <c:v>702.5</c:v>
                </c:pt>
                <c:pt idx="2423">
                  <c:v>706</c:v>
                </c:pt>
                <c:pt idx="2424">
                  <c:v>702</c:v>
                </c:pt>
                <c:pt idx="2425">
                  <c:v>704.5</c:v>
                </c:pt>
                <c:pt idx="2426">
                  <c:v>710</c:v>
                </c:pt>
                <c:pt idx="2427">
                  <c:v>706</c:v>
                </c:pt>
                <c:pt idx="2428">
                  <c:v>706</c:v>
                </c:pt>
                <c:pt idx="2429">
                  <c:v>710.5</c:v>
                </c:pt>
                <c:pt idx="2430">
                  <c:v>712.5</c:v>
                </c:pt>
                <c:pt idx="2431">
                  <c:v>715</c:v>
                </c:pt>
                <c:pt idx="2432">
                  <c:v>715</c:v>
                </c:pt>
                <c:pt idx="2433">
                  <c:v>709</c:v>
                </c:pt>
                <c:pt idx="2434">
                  <c:v>696</c:v>
                </c:pt>
                <c:pt idx="2435">
                  <c:v>707</c:v>
                </c:pt>
                <c:pt idx="2436">
                  <c:v>724</c:v>
                </c:pt>
                <c:pt idx="2437">
                  <c:v>724</c:v>
                </c:pt>
                <c:pt idx="2438">
                  <c:v>717</c:v>
                </c:pt>
                <c:pt idx="2439">
                  <c:v>699.5</c:v>
                </c:pt>
                <c:pt idx="2440">
                  <c:v>695</c:v>
                </c:pt>
                <c:pt idx="2441">
                  <c:v>694</c:v>
                </c:pt>
                <c:pt idx="2442">
                  <c:v>704</c:v>
                </c:pt>
                <c:pt idx="2443">
                  <c:v>699.5</c:v>
                </c:pt>
                <c:pt idx="2444">
                  <c:v>700.5</c:v>
                </c:pt>
                <c:pt idx="2445">
                  <c:v>700.5</c:v>
                </c:pt>
                <c:pt idx="2446">
                  <c:v>702.5</c:v>
                </c:pt>
                <c:pt idx="2447">
                  <c:v>686.5</c:v>
                </c:pt>
                <c:pt idx="2448">
                  <c:v>681</c:v>
                </c:pt>
                <c:pt idx="2449">
                  <c:v>683</c:v>
                </c:pt>
                <c:pt idx="2450">
                  <c:v>683</c:v>
                </c:pt>
                <c:pt idx="2451">
                  <c:v>684.5</c:v>
                </c:pt>
                <c:pt idx="2452">
                  <c:v>683.5</c:v>
                </c:pt>
                <c:pt idx="2453">
                  <c:v>673</c:v>
                </c:pt>
                <c:pt idx="2454">
                  <c:v>670</c:v>
                </c:pt>
                <c:pt idx="2455">
                  <c:v>673</c:v>
                </c:pt>
                <c:pt idx="2456">
                  <c:v>676.5</c:v>
                </c:pt>
                <c:pt idx="2457">
                  <c:v>680.5</c:v>
                </c:pt>
                <c:pt idx="2458">
                  <c:v>678.5</c:v>
                </c:pt>
                <c:pt idx="2459">
                  <c:v>688</c:v>
                </c:pt>
                <c:pt idx="2460">
                  <c:v>691.5</c:v>
                </c:pt>
                <c:pt idx="2461">
                  <c:v>701</c:v>
                </c:pt>
                <c:pt idx="2462">
                  <c:v>707</c:v>
                </c:pt>
                <c:pt idx="2463">
                  <c:v>712</c:v>
                </c:pt>
                <c:pt idx="2464">
                  <c:v>707</c:v>
                </c:pt>
                <c:pt idx="2465">
                  <c:v>712</c:v>
                </c:pt>
                <c:pt idx="2466">
                  <c:v>705</c:v>
                </c:pt>
                <c:pt idx="2467">
                  <c:v>710</c:v>
                </c:pt>
                <c:pt idx="2468">
                  <c:v>713.5</c:v>
                </c:pt>
                <c:pt idx="2469">
                  <c:v>716</c:v>
                </c:pt>
                <c:pt idx="2470">
                  <c:v>717.5</c:v>
                </c:pt>
                <c:pt idx="2471">
                  <c:v>720.5</c:v>
                </c:pt>
                <c:pt idx="2472">
                  <c:v>717</c:v>
                </c:pt>
                <c:pt idx="2473">
                  <c:v>720</c:v>
                </c:pt>
                <c:pt idx="2474">
                  <c:v>719</c:v>
                </c:pt>
                <c:pt idx="2475">
                  <c:v>716.5</c:v>
                </c:pt>
                <c:pt idx="2476">
                  <c:v>721.5</c:v>
                </c:pt>
                <c:pt idx="2477">
                  <c:v>724</c:v>
                </c:pt>
                <c:pt idx="2478">
                  <c:v>727</c:v>
                </c:pt>
                <c:pt idx="2479">
                  <c:v>733</c:v>
                </c:pt>
                <c:pt idx="2480">
                  <c:v>732</c:v>
                </c:pt>
                <c:pt idx="2481">
                  <c:v>737</c:v>
                </c:pt>
                <c:pt idx="2482">
                  <c:v>737</c:v>
                </c:pt>
                <c:pt idx="2483">
                  <c:v>731</c:v>
                </c:pt>
                <c:pt idx="2484">
                  <c:v>731</c:v>
                </c:pt>
                <c:pt idx="2485">
                  <c:v>728</c:v>
                </c:pt>
                <c:pt idx="2486">
                  <c:v>727</c:v>
                </c:pt>
                <c:pt idx="2487">
                  <c:v>715</c:v>
                </c:pt>
                <c:pt idx="2488">
                  <c:v>710</c:v>
                </c:pt>
                <c:pt idx="2489">
                  <c:v>700</c:v>
                </c:pt>
                <c:pt idx="2490">
                  <c:v>700</c:v>
                </c:pt>
                <c:pt idx="2491">
                  <c:v>682</c:v>
                </c:pt>
                <c:pt idx="2492">
                  <c:v>689</c:v>
                </c:pt>
                <c:pt idx="2493">
                  <c:v>689</c:v>
                </c:pt>
                <c:pt idx="2494">
                  <c:v>696</c:v>
                </c:pt>
                <c:pt idx="2495">
                  <c:v>695</c:v>
                </c:pt>
                <c:pt idx="2496">
                  <c:v>692</c:v>
                </c:pt>
                <c:pt idx="2497">
                  <c:v>688</c:v>
                </c:pt>
                <c:pt idx="2498">
                  <c:v>690</c:v>
                </c:pt>
                <c:pt idx="2499">
                  <c:v>686.5</c:v>
                </c:pt>
                <c:pt idx="2500">
                  <c:v>687</c:v>
                </c:pt>
                <c:pt idx="2501">
                  <c:v>688.5</c:v>
                </c:pt>
                <c:pt idx="2502">
                  <c:v>685.5</c:v>
                </c:pt>
                <c:pt idx="2503">
                  <c:v>684.5</c:v>
                </c:pt>
                <c:pt idx="2504">
                  <c:v>680.5</c:v>
                </c:pt>
                <c:pt idx="2505">
                  <c:v>684</c:v>
                </c:pt>
                <c:pt idx="2506">
                  <c:v>672.5</c:v>
                </c:pt>
                <c:pt idx="2507">
                  <c:v>673.5</c:v>
                </c:pt>
                <c:pt idx="2508">
                  <c:v>676</c:v>
                </c:pt>
                <c:pt idx="2509">
                  <c:v>681.5</c:v>
                </c:pt>
                <c:pt idx="2510">
                  <c:v>692.5</c:v>
                </c:pt>
                <c:pt idx="2511">
                  <c:v>693</c:v>
                </c:pt>
                <c:pt idx="2512">
                  <c:v>693</c:v>
                </c:pt>
                <c:pt idx="2513">
                  <c:v>694</c:v>
                </c:pt>
                <c:pt idx="2514">
                  <c:v>690.5</c:v>
                </c:pt>
                <c:pt idx="2515">
                  <c:v>687</c:v>
                </c:pt>
                <c:pt idx="2516">
                  <c:v>692</c:v>
                </c:pt>
                <c:pt idx="2517">
                  <c:v>692</c:v>
                </c:pt>
                <c:pt idx="2518">
                  <c:v>689.5</c:v>
                </c:pt>
                <c:pt idx="2519">
                  <c:v>702.5</c:v>
                </c:pt>
                <c:pt idx="2520">
                  <c:v>709</c:v>
                </c:pt>
                <c:pt idx="2521">
                  <c:v>719</c:v>
                </c:pt>
                <c:pt idx="2522">
                  <c:v>719.5</c:v>
                </c:pt>
                <c:pt idx="2523">
                  <c:v>733</c:v>
                </c:pt>
                <c:pt idx="2524">
                  <c:v>735</c:v>
                </c:pt>
                <c:pt idx="2525">
                  <c:v>731.5</c:v>
                </c:pt>
                <c:pt idx="2526">
                  <c:v>740</c:v>
                </c:pt>
                <c:pt idx="2527">
                  <c:v>740</c:v>
                </c:pt>
                <c:pt idx="2528">
                  <c:v>729.5</c:v>
                </c:pt>
                <c:pt idx="2529">
                  <c:v>731</c:v>
                </c:pt>
                <c:pt idx="2530">
                  <c:v>729.5</c:v>
                </c:pt>
                <c:pt idx="2531">
                  <c:v>727</c:v>
                </c:pt>
                <c:pt idx="2532">
                  <c:v>724</c:v>
                </c:pt>
                <c:pt idx="2533">
                  <c:v>721.5</c:v>
                </c:pt>
                <c:pt idx="2534">
                  <c:v>722</c:v>
                </c:pt>
                <c:pt idx="2535">
                  <c:v>720.5</c:v>
                </c:pt>
                <c:pt idx="2536">
                  <c:v>726.5</c:v>
                </c:pt>
                <c:pt idx="2537">
                  <c:v>729</c:v>
                </c:pt>
                <c:pt idx="2538">
                  <c:v>731</c:v>
                </c:pt>
                <c:pt idx="2539">
                  <c:v>726</c:v>
                </c:pt>
                <c:pt idx="2540">
                  <c:v>723</c:v>
                </c:pt>
                <c:pt idx="2541">
                  <c:v>730.5</c:v>
                </c:pt>
                <c:pt idx="2542">
                  <c:v>730</c:v>
                </c:pt>
                <c:pt idx="2543">
                  <c:v>737.5</c:v>
                </c:pt>
                <c:pt idx="2544">
                  <c:v>743.5</c:v>
                </c:pt>
                <c:pt idx="2545">
                  <c:v>745.5</c:v>
                </c:pt>
                <c:pt idx="2546">
                  <c:v>753.5</c:v>
                </c:pt>
                <c:pt idx="2547">
                  <c:v>752</c:v>
                </c:pt>
                <c:pt idx="2548">
                  <c:v>751.5</c:v>
                </c:pt>
                <c:pt idx="2549">
                  <c:v>750</c:v>
                </c:pt>
                <c:pt idx="2550">
                  <c:v>751.5</c:v>
                </c:pt>
                <c:pt idx="2551">
                  <c:v>756.5</c:v>
                </c:pt>
                <c:pt idx="2552">
                  <c:v>756.5</c:v>
                </c:pt>
                <c:pt idx="2553">
                  <c:v>761</c:v>
                </c:pt>
                <c:pt idx="2554">
                  <c:v>760.5</c:v>
                </c:pt>
                <c:pt idx="2555">
                  <c:v>768.5</c:v>
                </c:pt>
                <c:pt idx="2556">
                  <c:v>767.5</c:v>
                </c:pt>
                <c:pt idx="2557">
                  <c:v>767.5</c:v>
                </c:pt>
                <c:pt idx="2558">
                  <c:v>770.5</c:v>
                </c:pt>
                <c:pt idx="2559">
                  <c:v>768.5</c:v>
                </c:pt>
                <c:pt idx="2560">
                  <c:v>769</c:v>
                </c:pt>
                <c:pt idx="2561">
                  <c:v>766.5</c:v>
                </c:pt>
                <c:pt idx="2562">
                  <c:v>773.5</c:v>
                </c:pt>
                <c:pt idx="2563">
                  <c:v>778</c:v>
                </c:pt>
                <c:pt idx="2564">
                  <c:v>769.5</c:v>
                </c:pt>
                <c:pt idx="2565">
                  <c:v>767</c:v>
                </c:pt>
                <c:pt idx="2566">
                  <c:v>768.5</c:v>
                </c:pt>
                <c:pt idx="2567">
                  <c:v>772</c:v>
                </c:pt>
                <c:pt idx="2568">
                  <c:v>773</c:v>
                </c:pt>
                <c:pt idx="2569">
                  <c:v>772.5</c:v>
                </c:pt>
                <c:pt idx="2570">
                  <c:v>781.5</c:v>
                </c:pt>
                <c:pt idx="2571">
                  <c:v>777</c:v>
                </c:pt>
                <c:pt idx="2572">
                  <c:v>774.5</c:v>
                </c:pt>
                <c:pt idx="2573">
                  <c:v>785</c:v>
                </c:pt>
                <c:pt idx="2574">
                  <c:v>784.5</c:v>
                </c:pt>
                <c:pt idx="2575">
                  <c:v>778</c:v>
                </c:pt>
                <c:pt idx="2576">
                  <c:v>776.5</c:v>
                </c:pt>
                <c:pt idx="2577">
                  <c:v>769.5</c:v>
                </c:pt>
                <c:pt idx="2578">
                  <c:v>770</c:v>
                </c:pt>
                <c:pt idx="2579">
                  <c:v>770</c:v>
                </c:pt>
                <c:pt idx="2580">
                  <c:v>774</c:v>
                </c:pt>
                <c:pt idx="2581">
                  <c:v>771</c:v>
                </c:pt>
                <c:pt idx="2582">
                  <c:v>772</c:v>
                </c:pt>
                <c:pt idx="2583">
                  <c:v>770.5</c:v>
                </c:pt>
                <c:pt idx="2584">
                  <c:v>774.5</c:v>
                </c:pt>
                <c:pt idx="2585">
                  <c:v>769.5</c:v>
                </c:pt>
                <c:pt idx="2586">
                  <c:v>769.5</c:v>
                </c:pt>
                <c:pt idx="2587">
                  <c:v>767</c:v>
                </c:pt>
                <c:pt idx="2588">
                  <c:v>764</c:v>
                </c:pt>
                <c:pt idx="2589">
                  <c:v>762.5</c:v>
                </c:pt>
                <c:pt idx="2590">
                  <c:v>755.5</c:v>
                </c:pt>
                <c:pt idx="2591">
                  <c:v>756</c:v>
                </c:pt>
                <c:pt idx="2592">
                  <c:v>757.5</c:v>
                </c:pt>
                <c:pt idx="2593">
                  <c:v>754.5</c:v>
                </c:pt>
                <c:pt idx="2594">
                  <c:v>750.5</c:v>
                </c:pt>
                <c:pt idx="2595">
                  <c:v>749.5</c:v>
                </c:pt>
                <c:pt idx="2596">
                  <c:v>749.5</c:v>
                </c:pt>
                <c:pt idx="2597">
                  <c:v>754</c:v>
                </c:pt>
                <c:pt idx="2598">
                  <c:v>756.5</c:v>
                </c:pt>
                <c:pt idx="2599">
                  <c:v>755</c:v>
                </c:pt>
                <c:pt idx="2600">
                  <c:v>756</c:v>
                </c:pt>
                <c:pt idx="2601">
                  <c:v>756.5</c:v>
                </c:pt>
                <c:pt idx="2602">
                  <c:v>755.5</c:v>
                </c:pt>
                <c:pt idx="2603">
                  <c:v>750.5</c:v>
                </c:pt>
                <c:pt idx="2604">
                  <c:v>757</c:v>
                </c:pt>
                <c:pt idx="2605">
                  <c:v>757.5</c:v>
                </c:pt>
                <c:pt idx="2606">
                  <c:v>745</c:v>
                </c:pt>
                <c:pt idx="2607">
                  <c:v>742</c:v>
                </c:pt>
                <c:pt idx="2608">
                  <c:v>728</c:v>
                </c:pt>
                <c:pt idx="2609">
                  <c:v>717.5</c:v>
                </c:pt>
                <c:pt idx="2610">
                  <c:v>726</c:v>
                </c:pt>
                <c:pt idx="2611">
                  <c:v>723.5</c:v>
                </c:pt>
                <c:pt idx="2612">
                  <c:v>724</c:v>
                </c:pt>
                <c:pt idx="2613">
                  <c:v>717.5</c:v>
                </c:pt>
                <c:pt idx="2614">
                  <c:v>717.5</c:v>
                </c:pt>
                <c:pt idx="2615">
                  <c:v>715</c:v>
                </c:pt>
                <c:pt idx="2616">
                  <c:v>715</c:v>
                </c:pt>
                <c:pt idx="2617">
                  <c:v>708</c:v>
                </c:pt>
                <c:pt idx="2618">
                  <c:v>710</c:v>
                </c:pt>
                <c:pt idx="2619">
                  <c:v>705</c:v>
                </c:pt>
                <c:pt idx="2620">
                  <c:v>702.5</c:v>
                </c:pt>
                <c:pt idx="2621">
                  <c:v>698.5</c:v>
                </c:pt>
                <c:pt idx="2622">
                  <c:v>698.5</c:v>
                </c:pt>
                <c:pt idx="2623">
                  <c:v>709</c:v>
                </c:pt>
                <c:pt idx="2624">
                  <c:v>710.5</c:v>
                </c:pt>
                <c:pt idx="2625">
                  <c:v>710.5</c:v>
                </c:pt>
                <c:pt idx="2626">
                  <c:v>681</c:v>
                </c:pt>
                <c:pt idx="2627">
                  <c:v>679</c:v>
                </c:pt>
                <c:pt idx="2628">
                  <c:v>671</c:v>
                </c:pt>
                <c:pt idx="2629">
                  <c:v>669</c:v>
                </c:pt>
                <c:pt idx="2630">
                  <c:v>670.5</c:v>
                </c:pt>
                <c:pt idx="2631">
                  <c:v>666.5</c:v>
                </c:pt>
                <c:pt idx="2632">
                  <c:v>656</c:v>
                </c:pt>
                <c:pt idx="2633">
                  <c:v>656.5</c:v>
                </c:pt>
                <c:pt idx="2634">
                  <c:v>658.5</c:v>
                </c:pt>
                <c:pt idx="2635">
                  <c:v>660</c:v>
                </c:pt>
                <c:pt idx="2636">
                  <c:v>661.5</c:v>
                </c:pt>
                <c:pt idx="2637">
                  <c:v>659.5</c:v>
                </c:pt>
                <c:pt idx="2638">
                  <c:v>654</c:v>
                </c:pt>
                <c:pt idx="2639">
                  <c:v>651.5</c:v>
                </c:pt>
                <c:pt idx="2640">
                  <c:v>641</c:v>
                </c:pt>
                <c:pt idx="2641">
                  <c:v>635.5</c:v>
                </c:pt>
                <c:pt idx="2642">
                  <c:v>622</c:v>
                </c:pt>
                <c:pt idx="2643">
                  <c:v>622</c:v>
                </c:pt>
                <c:pt idx="2644">
                  <c:v>615.5</c:v>
                </c:pt>
                <c:pt idx="2645">
                  <c:v>627.5</c:v>
                </c:pt>
                <c:pt idx="2646">
                  <c:v>626.5</c:v>
                </c:pt>
                <c:pt idx="2647">
                  <c:v>630</c:v>
                </c:pt>
                <c:pt idx="2648">
                  <c:v>637</c:v>
                </c:pt>
                <c:pt idx="2649">
                  <c:v>637</c:v>
                </c:pt>
                <c:pt idx="2650">
                  <c:v>649</c:v>
                </c:pt>
                <c:pt idx="2651">
                  <c:v>646</c:v>
                </c:pt>
                <c:pt idx="2652">
                  <c:v>649</c:v>
                </c:pt>
                <c:pt idx="2653">
                  <c:v>642</c:v>
                </c:pt>
                <c:pt idx="2654">
                  <c:v>642</c:v>
                </c:pt>
                <c:pt idx="2655">
                  <c:v>641</c:v>
                </c:pt>
                <c:pt idx="2656">
                  <c:v>639</c:v>
                </c:pt>
                <c:pt idx="2657">
                  <c:v>646</c:v>
                </c:pt>
                <c:pt idx="2658">
                  <c:v>652</c:v>
                </c:pt>
                <c:pt idx="2659">
                  <c:v>656</c:v>
                </c:pt>
                <c:pt idx="2660">
                  <c:v>655</c:v>
                </c:pt>
                <c:pt idx="2661">
                  <c:v>650</c:v>
                </c:pt>
                <c:pt idx="2662">
                  <c:v>664</c:v>
                </c:pt>
                <c:pt idx="2663">
                  <c:v>657</c:v>
                </c:pt>
                <c:pt idx="2664">
                  <c:v>644</c:v>
                </c:pt>
                <c:pt idx="2665">
                  <c:v>643</c:v>
                </c:pt>
                <c:pt idx="2666">
                  <c:v>654.5</c:v>
                </c:pt>
                <c:pt idx="2667">
                  <c:v>660</c:v>
                </c:pt>
                <c:pt idx="2668">
                  <c:v>666</c:v>
                </c:pt>
                <c:pt idx="2669">
                  <c:v>666.5</c:v>
                </c:pt>
                <c:pt idx="2670">
                  <c:v>658</c:v>
                </c:pt>
                <c:pt idx="2671">
                  <c:v>660</c:v>
                </c:pt>
                <c:pt idx="2672">
                  <c:v>663</c:v>
                </c:pt>
                <c:pt idx="2673">
                  <c:v>666</c:v>
                </c:pt>
                <c:pt idx="2674">
                  <c:v>674.5</c:v>
                </c:pt>
                <c:pt idx="2675">
                  <c:v>680.5</c:v>
                </c:pt>
                <c:pt idx="2676">
                  <c:v>692</c:v>
                </c:pt>
                <c:pt idx="2677">
                  <c:v>692</c:v>
                </c:pt>
                <c:pt idx="2678">
                  <c:v>692.5</c:v>
                </c:pt>
                <c:pt idx="2679">
                  <c:v>697</c:v>
                </c:pt>
                <c:pt idx="2680">
                  <c:v>697.5</c:v>
                </c:pt>
                <c:pt idx="2681">
                  <c:v>709.5</c:v>
                </c:pt>
                <c:pt idx="2682">
                  <c:v>712.5</c:v>
                </c:pt>
                <c:pt idx="2683">
                  <c:v>711.5</c:v>
                </c:pt>
                <c:pt idx="2684">
                  <c:v>711.5</c:v>
                </c:pt>
                <c:pt idx="2685">
                  <c:v>714.5</c:v>
                </c:pt>
                <c:pt idx="2686">
                  <c:v>715.5</c:v>
                </c:pt>
                <c:pt idx="2687">
                  <c:v>717.5</c:v>
                </c:pt>
                <c:pt idx="2688">
                  <c:v>714.5</c:v>
                </c:pt>
                <c:pt idx="2689">
                  <c:v>714</c:v>
                </c:pt>
                <c:pt idx="2690">
                  <c:v>703</c:v>
                </c:pt>
                <c:pt idx="2691">
                  <c:v>703.5</c:v>
                </c:pt>
                <c:pt idx="2692">
                  <c:v>703.5</c:v>
                </c:pt>
                <c:pt idx="2693">
                  <c:v>711.5</c:v>
                </c:pt>
                <c:pt idx="2694">
                  <c:v>712.5</c:v>
                </c:pt>
                <c:pt idx="2695">
                  <c:v>711.5</c:v>
                </c:pt>
                <c:pt idx="2696">
                  <c:v>712.5</c:v>
                </c:pt>
                <c:pt idx="2697">
                  <c:v>715</c:v>
                </c:pt>
                <c:pt idx="2698">
                  <c:v>709.5</c:v>
                </c:pt>
                <c:pt idx="2699">
                  <c:v>711.5</c:v>
                </c:pt>
                <c:pt idx="2700">
                  <c:v>717</c:v>
                </c:pt>
                <c:pt idx="2701">
                  <c:v>727</c:v>
                </c:pt>
                <c:pt idx="2702">
                  <c:v>723.5</c:v>
                </c:pt>
                <c:pt idx="2703">
                  <c:v>723</c:v>
                </c:pt>
                <c:pt idx="2704">
                  <c:v>718</c:v>
                </c:pt>
                <c:pt idx="2705">
                  <c:v>701</c:v>
                </c:pt>
                <c:pt idx="2706">
                  <c:v>694</c:v>
                </c:pt>
                <c:pt idx="2707">
                  <c:v>695</c:v>
                </c:pt>
                <c:pt idx="2708">
                  <c:v>696</c:v>
                </c:pt>
                <c:pt idx="2709">
                  <c:v>695</c:v>
                </c:pt>
                <c:pt idx="2710">
                  <c:v>695.5</c:v>
                </c:pt>
                <c:pt idx="2711">
                  <c:v>691.5</c:v>
                </c:pt>
                <c:pt idx="2712">
                  <c:v>697</c:v>
                </c:pt>
                <c:pt idx="2713">
                  <c:v>699</c:v>
                </c:pt>
                <c:pt idx="2714">
                  <c:v>698</c:v>
                </c:pt>
                <c:pt idx="2715">
                  <c:v>693.5</c:v>
                </c:pt>
                <c:pt idx="2716">
                  <c:v>681.5</c:v>
                </c:pt>
                <c:pt idx="2717">
                  <c:v>682.5</c:v>
                </c:pt>
                <c:pt idx="2718">
                  <c:v>680.5</c:v>
                </c:pt>
                <c:pt idx="2719">
                  <c:v>687.5</c:v>
                </c:pt>
                <c:pt idx="2720">
                  <c:v>693</c:v>
                </c:pt>
                <c:pt idx="2721">
                  <c:v>697</c:v>
                </c:pt>
                <c:pt idx="2722">
                  <c:v>693</c:v>
                </c:pt>
                <c:pt idx="2723">
                  <c:v>690</c:v>
                </c:pt>
                <c:pt idx="2724">
                  <c:v>691</c:v>
                </c:pt>
                <c:pt idx="2725">
                  <c:v>690</c:v>
                </c:pt>
                <c:pt idx="2726">
                  <c:v>688</c:v>
                </c:pt>
                <c:pt idx="2727">
                  <c:v>687</c:v>
                </c:pt>
                <c:pt idx="2728">
                  <c:v>683.5</c:v>
                </c:pt>
                <c:pt idx="2729">
                  <c:v>680</c:v>
                </c:pt>
                <c:pt idx="2730">
                  <c:v>677</c:v>
                </c:pt>
                <c:pt idx="2731">
                  <c:v>673.5</c:v>
                </c:pt>
                <c:pt idx="2732">
                  <c:v>670.5</c:v>
                </c:pt>
                <c:pt idx="2733">
                  <c:v>670.5</c:v>
                </c:pt>
                <c:pt idx="2734">
                  <c:v>665</c:v>
                </c:pt>
                <c:pt idx="2735">
                  <c:v>660</c:v>
                </c:pt>
                <c:pt idx="2736">
                  <c:v>659.5</c:v>
                </c:pt>
                <c:pt idx="2737">
                  <c:v>655.5</c:v>
                </c:pt>
                <c:pt idx="2738">
                  <c:v>644.5</c:v>
                </c:pt>
                <c:pt idx="2739">
                  <c:v>641</c:v>
                </c:pt>
                <c:pt idx="2740">
                  <c:v>645.5</c:v>
                </c:pt>
                <c:pt idx="2741">
                  <c:v>639</c:v>
                </c:pt>
                <c:pt idx="2742">
                  <c:v>636</c:v>
                </c:pt>
                <c:pt idx="2743">
                  <c:v>638</c:v>
                </c:pt>
                <c:pt idx="2744">
                  <c:v>648.5</c:v>
                </c:pt>
                <c:pt idx="2745">
                  <c:v>645.5</c:v>
                </c:pt>
                <c:pt idx="2746">
                  <c:v>648.5</c:v>
                </c:pt>
                <c:pt idx="2747">
                  <c:v>650</c:v>
                </c:pt>
                <c:pt idx="2748">
                  <c:v>650</c:v>
                </c:pt>
                <c:pt idx="2749">
                  <c:v>651</c:v>
                </c:pt>
                <c:pt idx="2750">
                  <c:v>651</c:v>
                </c:pt>
                <c:pt idx="2751">
                  <c:v>647</c:v>
                </c:pt>
                <c:pt idx="2752">
                  <c:v>646.5</c:v>
                </c:pt>
                <c:pt idx="2753">
                  <c:v>647</c:v>
                </c:pt>
                <c:pt idx="2754">
                  <c:v>647.5</c:v>
                </c:pt>
                <c:pt idx="2755">
                  <c:v>644</c:v>
                </c:pt>
                <c:pt idx="2756">
                  <c:v>641.5</c:v>
                </c:pt>
                <c:pt idx="2757">
                  <c:v>643</c:v>
                </c:pt>
                <c:pt idx="2758">
                  <c:v>645</c:v>
                </c:pt>
                <c:pt idx="2759">
                  <c:v>649</c:v>
                </c:pt>
                <c:pt idx="2760">
                  <c:v>644</c:v>
                </c:pt>
                <c:pt idx="2761">
                  <c:v>641</c:v>
                </c:pt>
                <c:pt idx="2762">
                  <c:v>639</c:v>
                </c:pt>
                <c:pt idx="2763">
                  <c:v>641.5</c:v>
                </c:pt>
                <c:pt idx="2764">
                  <c:v>639.5</c:v>
                </c:pt>
                <c:pt idx="2765">
                  <c:v>639.5</c:v>
                </c:pt>
                <c:pt idx="2766">
                  <c:v>641</c:v>
                </c:pt>
                <c:pt idx="2767">
                  <c:v>640.5</c:v>
                </c:pt>
                <c:pt idx="2768">
                  <c:v>643</c:v>
                </c:pt>
                <c:pt idx="2769">
                  <c:v>639</c:v>
                </c:pt>
                <c:pt idx="2770">
                  <c:v>641.5</c:v>
                </c:pt>
                <c:pt idx="2771">
                  <c:v>644</c:v>
                </c:pt>
                <c:pt idx="2772">
                  <c:v>647.5</c:v>
                </c:pt>
                <c:pt idx="2773">
                  <c:v>647.5</c:v>
                </c:pt>
                <c:pt idx="2774">
                  <c:v>644.5</c:v>
                </c:pt>
                <c:pt idx="2775">
                  <c:v>643</c:v>
                </c:pt>
                <c:pt idx="2776">
                  <c:v>646</c:v>
                </c:pt>
                <c:pt idx="2777">
                  <c:v>646</c:v>
                </c:pt>
                <c:pt idx="2778">
                  <c:v>646</c:v>
                </c:pt>
                <c:pt idx="2779">
                  <c:v>645</c:v>
                </c:pt>
                <c:pt idx="2780">
                  <c:v>649</c:v>
                </c:pt>
                <c:pt idx="2781">
                  <c:v>648</c:v>
                </c:pt>
                <c:pt idx="2782">
                  <c:v>648</c:v>
                </c:pt>
                <c:pt idx="2783">
                  <c:v>648</c:v>
                </c:pt>
                <c:pt idx="2784">
                  <c:v>648</c:v>
                </c:pt>
                <c:pt idx="2785">
                  <c:v>648</c:v>
                </c:pt>
                <c:pt idx="2786">
                  <c:v>667</c:v>
                </c:pt>
                <c:pt idx="2787">
                  <c:v>667</c:v>
                </c:pt>
                <c:pt idx="2788">
                  <c:v>664</c:v>
                </c:pt>
                <c:pt idx="2789">
                  <c:v>664</c:v>
                </c:pt>
                <c:pt idx="2790">
                  <c:v>664</c:v>
                </c:pt>
                <c:pt idx="2791">
                  <c:v>658</c:v>
                </c:pt>
                <c:pt idx="2792">
                  <c:v>658</c:v>
                </c:pt>
                <c:pt idx="2793">
                  <c:v>658</c:v>
                </c:pt>
                <c:pt idx="2794">
                  <c:v>678.5</c:v>
                </c:pt>
                <c:pt idx="2795">
                  <c:v>680.5</c:v>
                </c:pt>
                <c:pt idx="2796">
                  <c:v>680.5</c:v>
                </c:pt>
                <c:pt idx="2797">
                  <c:v>680.5</c:v>
                </c:pt>
                <c:pt idx="2798">
                  <c:v>680.5</c:v>
                </c:pt>
                <c:pt idx="2799">
                  <c:v>680</c:v>
                </c:pt>
                <c:pt idx="2800">
                  <c:v>680.5</c:v>
                </c:pt>
                <c:pt idx="2801">
                  <c:v>680.5</c:v>
                </c:pt>
                <c:pt idx="2802">
                  <c:v>680.5</c:v>
                </c:pt>
                <c:pt idx="2803">
                  <c:v>680.5</c:v>
                </c:pt>
                <c:pt idx="2804">
                  <c:v>688.5</c:v>
                </c:pt>
                <c:pt idx="2805">
                  <c:v>680.5</c:v>
                </c:pt>
                <c:pt idx="2806">
                  <c:v>680.5</c:v>
                </c:pt>
                <c:pt idx="2807">
                  <c:v>680.5</c:v>
                </c:pt>
                <c:pt idx="2808">
                  <c:v>680.5</c:v>
                </c:pt>
                <c:pt idx="2809">
                  <c:v>680.5</c:v>
                </c:pt>
                <c:pt idx="2810">
                  <c:v>680.5</c:v>
                </c:pt>
                <c:pt idx="2811">
                  <c:v>680.5</c:v>
                </c:pt>
                <c:pt idx="2812">
                  <c:v>680.5</c:v>
                </c:pt>
                <c:pt idx="2813">
                  <c:v>680.5</c:v>
                </c:pt>
                <c:pt idx="2814">
                  <c:v>680.5</c:v>
                </c:pt>
                <c:pt idx="2815">
                  <c:v>680.5</c:v>
                </c:pt>
                <c:pt idx="2816">
                  <c:v>671</c:v>
                </c:pt>
                <c:pt idx="2817">
                  <c:v>683.5</c:v>
                </c:pt>
                <c:pt idx="2818">
                  <c:v>682.5</c:v>
                </c:pt>
                <c:pt idx="2819">
                  <c:v>683.5</c:v>
                </c:pt>
                <c:pt idx="2820">
                  <c:v>680.5</c:v>
                </c:pt>
                <c:pt idx="2821">
                  <c:v>680.5</c:v>
                </c:pt>
                <c:pt idx="2822">
                  <c:v>678.5</c:v>
                </c:pt>
                <c:pt idx="2823">
                  <c:v>672.5</c:v>
                </c:pt>
                <c:pt idx="2824">
                  <c:v>670</c:v>
                </c:pt>
                <c:pt idx="2825">
                  <c:v>673.5</c:v>
                </c:pt>
                <c:pt idx="2826">
                  <c:v>676</c:v>
                </c:pt>
                <c:pt idx="2827">
                  <c:v>676.5</c:v>
                </c:pt>
                <c:pt idx="2828">
                  <c:v>673.5</c:v>
                </c:pt>
                <c:pt idx="2829">
                  <c:v>670.5</c:v>
                </c:pt>
                <c:pt idx="2830">
                  <c:v>667</c:v>
                </c:pt>
                <c:pt idx="2831">
                  <c:v>665</c:v>
                </c:pt>
                <c:pt idx="2832">
                  <c:v>668</c:v>
                </c:pt>
                <c:pt idx="2833">
                  <c:v>670</c:v>
                </c:pt>
                <c:pt idx="2834">
                  <c:v>669</c:v>
                </c:pt>
                <c:pt idx="2835">
                  <c:v>667</c:v>
                </c:pt>
                <c:pt idx="2836">
                  <c:v>666</c:v>
                </c:pt>
                <c:pt idx="2837">
                  <c:v>663</c:v>
                </c:pt>
                <c:pt idx="2838">
                  <c:v>663</c:v>
                </c:pt>
                <c:pt idx="2839">
                  <c:v>665</c:v>
                </c:pt>
                <c:pt idx="2840">
                  <c:v>667.5</c:v>
                </c:pt>
                <c:pt idx="2841">
                  <c:v>667.5</c:v>
                </c:pt>
                <c:pt idx="2842">
                  <c:v>668.5</c:v>
                </c:pt>
                <c:pt idx="2843">
                  <c:v>672</c:v>
                </c:pt>
                <c:pt idx="2844">
                  <c:v>676.5</c:v>
                </c:pt>
                <c:pt idx="2845">
                  <c:v>670.5</c:v>
                </c:pt>
                <c:pt idx="2846">
                  <c:v>661.5</c:v>
                </c:pt>
                <c:pt idx="2847">
                  <c:v>653</c:v>
                </c:pt>
                <c:pt idx="2848">
                  <c:v>652</c:v>
                </c:pt>
                <c:pt idx="2849">
                  <c:v>650.5</c:v>
                </c:pt>
                <c:pt idx="2850">
                  <c:v>654</c:v>
                </c:pt>
                <c:pt idx="2851">
                  <c:v>656</c:v>
                </c:pt>
                <c:pt idx="2852">
                  <c:v>650.5</c:v>
                </c:pt>
                <c:pt idx="2853">
                  <c:v>644</c:v>
                </c:pt>
                <c:pt idx="2854">
                  <c:v>642</c:v>
                </c:pt>
                <c:pt idx="2855">
                  <c:v>633</c:v>
                </c:pt>
                <c:pt idx="2856">
                  <c:v>635</c:v>
                </c:pt>
                <c:pt idx="2857">
                  <c:v>634.5</c:v>
                </c:pt>
                <c:pt idx="2858">
                  <c:v>634.5</c:v>
                </c:pt>
              </c:numCache>
            </c:numRef>
          </c:val>
          <c:smooth val="0"/>
          <c:extLst>
            <c:ext xmlns:c16="http://schemas.microsoft.com/office/drawing/2014/chart" uri="{C3380CC4-5D6E-409C-BE32-E72D297353CC}">
              <c16:uniqueId val="{00000000-5204-41E3-B7FC-2DE2CED24826}"/>
            </c:ext>
          </c:extLst>
        </c:ser>
        <c:dLbls>
          <c:showLegendKey val="0"/>
          <c:showVal val="0"/>
          <c:showCatName val="0"/>
          <c:showSerName val="0"/>
          <c:showPercent val="0"/>
          <c:showBubbleSize val="0"/>
        </c:dLbls>
        <c:smooth val="0"/>
        <c:axId val="181388800"/>
        <c:axId val="176749888"/>
      </c:lineChart>
      <c:dateAx>
        <c:axId val="181388800"/>
        <c:scaling>
          <c:orientation val="minMax"/>
        </c:scaling>
        <c:delete val="0"/>
        <c:axPos val="b"/>
        <c:numFmt formatCode="yyyy" sourceLinked="0"/>
        <c:majorTickMark val="out"/>
        <c:minorTickMark val="none"/>
        <c:tickLblPos val="nextTo"/>
        <c:txPr>
          <a:bodyPr rot="-5400000" vert="horz"/>
          <a:lstStyle/>
          <a:p>
            <a:pPr>
              <a:defRPr/>
            </a:pPr>
            <a:endParaRPr lang="en-US"/>
          </a:p>
        </c:txPr>
        <c:crossAx val="176749888"/>
        <c:crosses val="autoZero"/>
        <c:auto val="1"/>
        <c:lblOffset val="100"/>
        <c:baseTimeUnit val="days"/>
        <c:majorUnit val="1"/>
        <c:majorTimeUnit val="years"/>
      </c:dateAx>
      <c:valAx>
        <c:axId val="176749888"/>
        <c:scaling>
          <c:orientation val="minMax"/>
        </c:scaling>
        <c:delete val="0"/>
        <c:axPos val="l"/>
        <c:majorGridlines>
          <c:spPr>
            <a:ln>
              <a:prstDash val="dash"/>
            </a:ln>
          </c:spPr>
        </c:majorGridlines>
        <c:title>
          <c:tx>
            <c:rich>
              <a:bodyPr rot="-5400000" vert="horz"/>
              <a:lstStyle/>
              <a:p>
                <a:pPr>
                  <a:defRPr b="0"/>
                </a:pPr>
                <a:r>
                  <a:rPr lang="en-GB" b="0"/>
                  <a:t>USD/tonne</a:t>
                </a:r>
              </a:p>
            </c:rich>
          </c:tx>
          <c:layout>
            <c:manualLayout>
              <c:xMode val="edge"/>
              <c:yMode val="edge"/>
              <c:x val="2.7777777777777779E-3"/>
              <c:y val="0.21575131233595801"/>
            </c:manualLayout>
          </c:layout>
          <c:overlay val="0"/>
        </c:title>
        <c:numFmt formatCode="General" sourceLinked="1"/>
        <c:majorTickMark val="out"/>
        <c:minorTickMark val="none"/>
        <c:tickLblPos val="nextTo"/>
        <c:crossAx val="181388800"/>
        <c:crosses val="autoZero"/>
        <c:crossBetween val="between"/>
      </c:valAx>
      <c:spPr>
        <a:noFill/>
      </c:spPr>
    </c:plotArea>
    <c:legend>
      <c:legendPos val="b"/>
      <c:overlay val="0"/>
    </c:legend>
    <c:plotVisOnly val="1"/>
    <c:dispBlanksAs val="gap"/>
    <c:showDLblsOverMax val="0"/>
  </c:chart>
  <c:spPr>
    <a:noFill/>
    <a:ln>
      <a:noFill/>
    </a:ln>
  </c:spPr>
  <c:txPr>
    <a:bodyPr/>
    <a:lstStyle/>
    <a:p>
      <a:pPr>
        <a:defRPr>
          <a:solidFill>
            <a:srgbClr val="002060"/>
          </a:solidFill>
          <a:latin typeface="Arial" pitchFamily="34" charset="0"/>
          <a:cs typeface="Arial"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690507436570429"/>
          <c:y val="5.0925925925925923E-2"/>
          <c:w val="0.81071106736657916"/>
          <c:h val="0.6903452172645087"/>
        </c:manualLayout>
      </c:layout>
      <c:lineChart>
        <c:grouping val="standard"/>
        <c:varyColors val="0"/>
        <c:ser>
          <c:idx val="0"/>
          <c:order val="0"/>
          <c:tx>
            <c:v>Price</c:v>
          </c:tx>
          <c:spPr>
            <a:ln w="19050"/>
          </c:spPr>
          <c:marker>
            <c:symbol val="none"/>
          </c:marker>
          <c:cat>
            <c:numRef>
              <c:f>'Bunker Prices'!$G$615:$G$3474</c:f>
              <c:numCache>
                <c:formatCode>m/d/yyyy</c:formatCode>
                <c:ptCount val="2859"/>
                <c:pt idx="0">
                  <c:v>37385</c:v>
                </c:pt>
                <c:pt idx="1">
                  <c:v>37386</c:v>
                </c:pt>
                <c:pt idx="2">
                  <c:v>37389</c:v>
                </c:pt>
                <c:pt idx="3">
                  <c:v>37390</c:v>
                </c:pt>
                <c:pt idx="4">
                  <c:v>37391</c:v>
                </c:pt>
                <c:pt idx="5">
                  <c:v>37392</c:v>
                </c:pt>
                <c:pt idx="6">
                  <c:v>37393</c:v>
                </c:pt>
                <c:pt idx="7">
                  <c:v>37396</c:v>
                </c:pt>
                <c:pt idx="8">
                  <c:v>37397</c:v>
                </c:pt>
                <c:pt idx="9">
                  <c:v>37398</c:v>
                </c:pt>
                <c:pt idx="10">
                  <c:v>37399</c:v>
                </c:pt>
                <c:pt idx="11">
                  <c:v>37400</c:v>
                </c:pt>
                <c:pt idx="12">
                  <c:v>37403</c:v>
                </c:pt>
                <c:pt idx="13">
                  <c:v>37404</c:v>
                </c:pt>
                <c:pt idx="14">
                  <c:v>37405</c:v>
                </c:pt>
                <c:pt idx="15">
                  <c:v>37406</c:v>
                </c:pt>
                <c:pt idx="16">
                  <c:v>37407</c:v>
                </c:pt>
                <c:pt idx="17">
                  <c:v>37410</c:v>
                </c:pt>
                <c:pt idx="18">
                  <c:v>37411</c:v>
                </c:pt>
                <c:pt idx="19">
                  <c:v>37412</c:v>
                </c:pt>
                <c:pt idx="20">
                  <c:v>37413</c:v>
                </c:pt>
                <c:pt idx="21">
                  <c:v>37414</c:v>
                </c:pt>
                <c:pt idx="22">
                  <c:v>37417</c:v>
                </c:pt>
                <c:pt idx="23">
                  <c:v>37418</c:v>
                </c:pt>
                <c:pt idx="24">
                  <c:v>37419</c:v>
                </c:pt>
                <c:pt idx="25">
                  <c:v>37420</c:v>
                </c:pt>
                <c:pt idx="26">
                  <c:v>37421</c:v>
                </c:pt>
                <c:pt idx="27">
                  <c:v>37424</c:v>
                </c:pt>
                <c:pt idx="28">
                  <c:v>37425</c:v>
                </c:pt>
                <c:pt idx="29">
                  <c:v>37426</c:v>
                </c:pt>
                <c:pt idx="30">
                  <c:v>37427</c:v>
                </c:pt>
                <c:pt idx="31">
                  <c:v>37428</c:v>
                </c:pt>
                <c:pt idx="32">
                  <c:v>37431</c:v>
                </c:pt>
                <c:pt idx="33">
                  <c:v>37432</c:v>
                </c:pt>
                <c:pt idx="34">
                  <c:v>37433</c:v>
                </c:pt>
                <c:pt idx="35">
                  <c:v>37434</c:v>
                </c:pt>
                <c:pt idx="36">
                  <c:v>37435</c:v>
                </c:pt>
                <c:pt idx="37">
                  <c:v>37438</c:v>
                </c:pt>
                <c:pt idx="38">
                  <c:v>37439</c:v>
                </c:pt>
                <c:pt idx="39">
                  <c:v>37440</c:v>
                </c:pt>
                <c:pt idx="40">
                  <c:v>37441</c:v>
                </c:pt>
                <c:pt idx="41">
                  <c:v>37442</c:v>
                </c:pt>
                <c:pt idx="42">
                  <c:v>37445</c:v>
                </c:pt>
                <c:pt idx="43">
                  <c:v>37446</c:v>
                </c:pt>
                <c:pt idx="44">
                  <c:v>37447</c:v>
                </c:pt>
                <c:pt idx="45">
                  <c:v>37448</c:v>
                </c:pt>
                <c:pt idx="46">
                  <c:v>37449</c:v>
                </c:pt>
                <c:pt idx="47">
                  <c:v>37452</c:v>
                </c:pt>
                <c:pt idx="48">
                  <c:v>37453</c:v>
                </c:pt>
                <c:pt idx="49">
                  <c:v>37454</c:v>
                </c:pt>
                <c:pt idx="50">
                  <c:v>37455</c:v>
                </c:pt>
                <c:pt idx="51">
                  <c:v>37456</c:v>
                </c:pt>
                <c:pt idx="52">
                  <c:v>37459</c:v>
                </c:pt>
                <c:pt idx="53">
                  <c:v>37460</c:v>
                </c:pt>
                <c:pt idx="54">
                  <c:v>37461</c:v>
                </c:pt>
                <c:pt idx="55">
                  <c:v>37462</c:v>
                </c:pt>
                <c:pt idx="56">
                  <c:v>37463</c:v>
                </c:pt>
                <c:pt idx="57">
                  <c:v>37466</c:v>
                </c:pt>
                <c:pt idx="58">
                  <c:v>37467</c:v>
                </c:pt>
                <c:pt idx="59">
                  <c:v>37468</c:v>
                </c:pt>
                <c:pt idx="60">
                  <c:v>37469</c:v>
                </c:pt>
                <c:pt idx="61">
                  <c:v>37470</c:v>
                </c:pt>
                <c:pt idx="62">
                  <c:v>37473</c:v>
                </c:pt>
                <c:pt idx="63">
                  <c:v>37474</c:v>
                </c:pt>
                <c:pt idx="64">
                  <c:v>37475</c:v>
                </c:pt>
                <c:pt idx="65">
                  <c:v>37476</c:v>
                </c:pt>
                <c:pt idx="66">
                  <c:v>37477</c:v>
                </c:pt>
                <c:pt idx="67">
                  <c:v>37480</c:v>
                </c:pt>
                <c:pt idx="68">
                  <c:v>37481</c:v>
                </c:pt>
                <c:pt idx="69">
                  <c:v>37482</c:v>
                </c:pt>
                <c:pt idx="70">
                  <c:v>37483</c:v>
                </c:pt>
                <c:pt idx="71">
                  <c:v>37484</c:v>
                </c:pt>
                <c:pt idx="72">
                  <c:v>37487</c:v>
                </c:pt>
                <c:pt idx="73">
                  <c:v>37488</c:v>
                </c:pt>
                <c:pt idx="74">
                  <c:v>37489</c:v>
                </c:pt>
                <c:pt idx="75">
                  <c:v>37490</c:v>
                </c:pt>
                <c:pt idx="76">
                  <c:v>37491</c:v>
                </c:pt>
                <c:pt idx="77">
                  <c:v>37494</c:v>
                </c:pt>
                <c:pt idx="78">
                  <c:v>37495</c:v>
                </c:pt>
                <c:pt idx="79">
                  <c:v>37496</c:v>
                </c:pt>
                <c:pt idx="80">
                  <c:v>37497</c:v>
                </c:pt>
                <c:pt idx="81">
                  <c:v>37498</c:v>
                </c:pt>
                <c:pt idx="82">
                  <c:v>37501</c:v>
                </c:pt>
                <c:pt idx="83">
                  <c:v>37502</c:v>
                </c:pt>
                <c:pt idx="84">
                  <c:v>37503</c:v>
                </c:pt>
                <c:pt idx="85">
                  <c:v>37504</c:v>
                </c:pt>
                <c:pt idx="86">
                  <c:v>37505</c:v>
                </c:pt>
                <c:pt idx="87">
                  <c:v>37508</c:v>
                </c:pt>
                <c:pt idx="88">
                  <c:v>37509</c:v>
                </c:pt>
                <c:pt idx="89">
                  <c:v>37510</c:v>
                </c:pt>
                <c:pt idx="90">
                  <c:v>37511</c:v>
                </c:pt>
                <c:pt idx="91">
                  <c:v>37512</c:v>
                </c:pt>
                <c:pt idx="92">
                  <c:v>37515</c:v>
                </c:pt>
                <c:pt idx="93">
                  <c:v>37516</c:v>
                </c:pt>
                <c:pt idx="94">
                  <c:v>37517</c:v>
                </c:pt>
                <c:pt idx="95">
                  <c:v>37518</c:v>
                </c:pt>
                <c:pt idx="96">
                  <c:v>37519</c:v>
                </c:pt>
                <c:pt idx="97">
                  <c:v>37522</c:v>
                </c:pt>
                <c:pt idx="98">
                  <c:v>37523</c:v>
                </c:pt>
                <c:pt idx="99">
                  <c:v>37524</c:v>
                </c:pt>
                <c:pt idx="100">
                  <c:v>37525</c:v>
                </c:pt>
                <c:pt idx="101">
                  <c:v>37526</c:v>
                </c:pt>
                <c:pt idx="102">
                  <c:v>37529</c:v>
                </c:pt>
                <c:pt idx="103">
                  <c:v>37530</c:v>
                </c:pt>
                <c:pt idx="104">
                  <c:v>37531</c:v>
                </c:pt>
                <c:pt idx="105">
                  <c:v>37532</c:v>
                </c:pt>
                <c:pt idx="106">
                  <c:v>37533</c:v>
                </c:pt>
                <c:pt idx="107">
                  <c:v>37536</c:v>
                </c:pt>
                <c:pt idx="108">
                  <c:v>37537</c:v>
                </c:pt>
                <c:pt idx="109">
                  <c:v>37538</c:v>
                </c:pt>
                <c:pt idx="110">
                  <c:v>37539</c:v>
                </c:pt>
                <c:pt idx="111">
                  <c:v>37540</c:v>
                </c:pt>
                <c:pt idx="112">
                  <c:v>37543</c:v>
                </c:pt>
                <c:pt idx="113">
                  <c:v>37544</c:v>
                </c:pt>
                <c:pt idx="114">
                  <c:v>37545</c:v>
                </c:pt>
                <c:pt idx="115">
                  <c:v>37546</c:v>
                </c:pt>
                <c:pt idx="116">
                  <c:v>37547</c:v>
                </c:pt>
                <c:pt idx="117">
                  <c:v>37550</c:v>
                </c:pt>
                <c:pt idx="118">
                  <c:v>37551</c:v>
                </c:pt>
                <c:pt idx="119">
                  <c:v>37552</c:v>
                </c:pt>
                <c:pt idx="120">
                  <c:v>37553</c:v>
                </c:pt>
                <c:pt idx="121">
                  <c:v>37554</c:v>
                </c:pt>
                <c:pt idx="122">
                  <c:v>37557</c:v>
                </c:pt>
                <c:pt idx="123">
                  <c:v>37558</c:v>
                </c:pt>
                <c:pt idx="124">
                  <c:v>37559</c:v>
                </c:pt>
                <c:pt idx="125">
                  <c:v>37560</c:v>
                </c:pt>
                <c:pt idx="126">
                  <c:v>37561</c:v>
                </c:pt>
                <c:pt idx="127">
                  <c:v>37564</c:v>
                </c:pt>
                <c:pt idx="128">
                  <c:v>37565</c:v>
                </c:pt>
                <c:pt idx="129">
                  <c:v>37566</c:v>
                </c:pt>
                <c:pt idx="130">
                  <c:v>37567</c:v>
                </c:pt>
                <c:pt idx="131">
                  <c:v>37568</c:v>
                </c:pt>
                <c:pt idx="132">
                  <c:v>37571</c:v>
                </c:pt>
                <c:pt idx="133">
                  <c:v>37572</c:v>
                </c:pt>
                <c:pt idx="134">
                  <c:v>37573</c:v>
                </c:pt>
                <c:pt idx="135">
                  <c:v>37574</c:v>
                </c:pt>
                <c:pt idx="136">
                  <c:v>37575</c:v>
                </c:pt>
                <c:pt idx="137">
                  <c:v>37578</c:v>
                </c:pt>
                <c:pt idx="138">
                  <c:v>37579</c:v>
                </c:pt>
                <c:pt idx="139">
                  <c:v>37580</c:v>
                </c:pt>
                <c:pt idx="140">
                  <c:v>37581</c:v>
                </c:pt>
                <c:pt idx="141">
                  <c:v>37582</c:v>
                </c:pt>
                <c:pt idx="142">
                  <c:v>37585</c:v>
                </c:pt>
                <c:pt idx="143">
                  <c:v>37586</c:v>
                </c:pt>
                <c:pt idx="144">
                  <c:v>37587</c:v>
                </c:pt>
                <c:pt idx="145">
                  <c:v>37588</c:v>
                </c:pt>
                <c:pt idx="146">
                  <c:v>37589</c:v>
                </c:pt>
                <c:pt idx="147">
                  <c:v>37592</c:v>
                </c:pt>
                <c:pt idx="148">
                  <c:v>37593</c:v>
                </c:pt>
                <c:pt idx="149">
                  <c:v>37594</c:v>
                </c:pt>
                <c:pt idx="150">
                  <c:v>37595</c:v>
                </c:pt>
                <c:pt idx="151">
                  <c:v>37596</c:v>
                </c:pt>
                <c:pt idx="152">
                  <c:v>37599</c:v>
                </c:pt>
                <c:pt idx="153">
                  <c:v>37600</c:v>
                </c:pt>
                <c:pt idx="154">
                  <c:v>37601</c:v>
                </c:pt>
                <c:pt idx="155">
                  <c:v>37602</c:v>
                </c:pt>
                <c:pt idx="156">
                  <c:v>37603</c:v>
                </c:pt>
                <c:pt idx="157">
                  <c:v>37606</c:v>
                </c:pt>
                <c:pt idx="158">
                  <c:v>37607</c:v>
                </c:pt>
                <c:pt idx="159">
                  <c:v>37608</c:v>
                </c:pt>
                <c:pt idx="160">
                  <c:v>37609</c:v>
                </c:pt>
                <c:pt idx="161">
                  <c:v>37610</c:v>
                </c:pt>
                <c:pt idx="162">
                  <c:v>37613</c:v>
                </c:pt>
                <c:pt idx="163">
                  <c:v>37614</c:v>
                </c:pt>
                <c:pt idx="164">
                  <c:v>37615</c:v>
                </c:pt>
                <c:pt idx="165">
                  <c:v>37616</c:v>
                </c:pt>
                <c:pt idx="166">
                  <c:v>37617</c:v>
                </c:pt>
                <c:pt idx="167">
                  <c:v>37620</c:v>
                </c:pt>
                <c:pt idx="168">
                  <c:v>37621</c:v>
                </c:pt>
                <c:pt idx="169">
                  <c:v>37622</c:v>
                </c:pt>
                <c:pt idx="170">
                  <c:v>37623</c:v>
                </c:pt>
                <c:pt idx="171">
                  <c:v>37624</c:v>
                </c:pt>
                <c:pt idx="172">
                  <c:v>37627</c:v>
                </c:pt>
                <c:pt idx="173">
                  <c:v>37628</c:v>
                </c:pt>
                <c:pt idx="174">
                  <c:v>37629</c:v>
                </c:pt>
                <c:pt idx="175">
                  <c:v>37630</c:v>
                </c:pt>
                <c:pt idx="176">
                  <c:v>37631</c:v>
                </c:pt>
                <c:pt idx="177">
                  <c:v>37634</c:v>
                </c:pt>
                <c:pt idx="178">
                  <c:v>37635</c:v>
                </c:pt>
                <c:pt idx="179">
                  <c:v>37636</c:v>
                </c:pt>
                <c:pt idx="180">
                  <c:v>37637</c:v>
                </c:pt>
                <c:pt idx="181">
                  <c:v>37638</c:v>
                </c:pt>
                <c:pt idx="182">
                  <c:v>37641</c:v>
                </c:pt>
                <c:pt idx="183">
                  <c:v>37642</c:v>
                </c:pt>
                <c:pt idx="184">
                  <c:v>37643</c:v>
                </c:pt>
                <c:pt idx="185">
                  <c:v>37644</c:v>
                </c:pt>
                <c:pt idx="186">
                  <c:v>37645</c:v>
                </c:pt>
                <c:pt idx="187">
                  <c:v>37648</c:v>
                </c:pt>
                <c:pt idx="188">
                  <c:v>37649</c:v>
                </c:pt>
                <c:pt idx="189">
                  <c:v>37650</c:v>
                </c:pt>
                <c:pt idx="190">
                  <c:v>37651</c:v>
                </c:pt>
                <c:pt idx="191">
                  <c:v>37652</c:v>
                </c:pt>
                <c:pt idx="192">
                  <c:v>37655</c:v>
                </c:pt>
                <c:pt idx="193">
                  <c:v>37656</c:v>
                </c:pt>
                <c:pt idx="194">
                  <c:v>37657</c:v>
                </c:pt>
                <c:pt idx="195">
                  <c:v>37658</c:v>
                </c:pt>
                <c:pt idx="196">
                  <c:v>37659</c:v>
                </c:pt>
                <c:pt idx="197">
                  <c:v>37662</c:v>
                </c:pt>
                <c:pt idx="198">
                  <c:v>37663</c:v>
                </c:pt>
                <c:pt idx="199">
                  <c:v>37664</c:v>
                </c:pt>
                <c:pt idx="200">
                  <c:v>37665</c:v>
                </c:pt>
                <c:pt idx="201">
                  <c:v>37666</c:v>
                </c:pt>
                <c:pt idx="202">
                  <c:v>37669</c:v>
                </c:pt>
                <c:pt idx="203">
                  <c:v>37670</c:v>
                </c:pt>
                <c:pt idx="204">
                  <c:v>37671</c:v>
                </c:pt>
                <c:pt idx="205">
                  <c:v>37672</c:v>
                </c:pt>
                <c:pt idx="206">
                  <c:v>37673</c:v>
                </c:pt>
                <c:pt idx="207">
                  <c:v>37676</c:v>
                </c:pt>
                <c:pt idx="208">
                  <c:v>37677</c:v>
                </c:pt>
                <c:pt idx="209">
                  <c:v>37678</c:v>
                </c:pt>
                <c:pt idx="210">
                  <c:v>37679</c:v>
                </c:pt>
                <c:pt idx="211">
                  <c:v>37680</c:v>
                </c:pt>
                <c:pt idx="212">
                  <c:v>37683</c:v>
                </c:pt>
                <c:pt idx="213">
                  <c:v>37684</c:v>
                </c:pt>
                <c:pt idx="214">
                  <c:v>37685</c:v>
                </c:pt>
                <c:pt idx="215">
                  <c:v>37686</c:v>
                </c:pt>
                <c:pt idx="216">
                  <c:v>37687</c:v>
                </c:pt>
                <c:pt idx="217">
                  <c:v>37690</c:v>
                </c:pt>
                <c:pt idx="218">
                  <c:v>37691</c:v>
                </c:pt>
                <c:pt idx="219">
                  <c:v>37692</c:v>
                </c:pt>
                <c:pt idx="220">
                  <c:v>37693</c:v>
                </c:pt>
                <c:pt idx="221">
                  <c:v>37694</c:v>
                </c:pt>
                <c:pt idx="222">
                  <c:v>37697</c:v>
                </c:pt>
                <c:pt idx="223">
                  <c:v>37698</c:v>
                </c:pt>
                <c:pt idx="224">
                  <c:v>37699</c:v>
                </c:pt>
                <c:pt idx="225">
                  <c:v>37700</c:v>
                </c:pt>
                <c:pt idx="226">
                  <c:v>37701</c:v>
                </c:pt>
                <c:pt idx="227">
                  <c:v>37704</c:v>
                </c:pt>
                <c:pt idx="228">
                  <c:v>37705</c:v>
                </c:pt>
                <c:pt idx="229">
                  <c:v>37706</c:v>
                </c:pt>
                <c:pt idx="230">
                  <c:v>37707</c:v>
                </c:pt>
                <c:pt idx="231">
                  <c:v>37708</c:v>
                </c:pt>
                <c:pt idx="232">
                  <c:v>37711</c:v>
                </c:pt>
                <c:pt idx="233">
                  <c:v>37712</c:v>
                </c:pt>
                <c:pt idx="234">
                  <c:v>37713</c:v>
                </c:pt>
                <c:pt idx="235">
                  <c:v>37714</c:v>
                </c:pt>
                <c:pt idx="236">
                  <c:v>37715</c:v>
                </c:pt>
                <c:pt idx="237">
                  <c:v>37718</c:v>
                </c:pt>
                <c:pt idx="238">
                  <c:v>37719</c:v>
                </c:pt>
                <c:pt idx="239">
                  <c:v>37720</c:v>
                </c:pt>
                <c:pt idx="240">
                  <c:v>37721</c:v>
                </c:pt>
                <c:pt idx="241">
                  <c:v>37722</c:v>
                </c:pt>
                <c:pt idx="242">
                  <c:v>37725</c:v>
                </c:pt>
                <c:pt idx="243">
                  <c:v>37726</c:v>
                </c:pt>
                <c:pt idx="244">
                  <c:v>37727</c:v>
                </c:pt>
                <c:pt idx="245">
                  <c:v>37728</c:v>
                </c:pt>
                <c:pt idx="246">
                  <c:v>37729</c:v>
                </c:pt>
                <c:pt idx="247">
                  <c:v>37732</c:v>
                </c:pt>
                <c:pt idx="248">
                  <c:v>37733</c:v>
                </c:pt>
                <c:pt idx="249">
                  <c:v>37734</c:v>
                </c:pt>
                <c:pt idx="250">
                  <c:v>37735</c:v>
                </c:pt>
                <c:pt idx="251">
                  <c:v>37736</c:v>
                </c:pt>
                <c:pt idx="252">
                  <c:v>37739</c:v>
                </c:pt>
                <c:pt idx="253">
                  <c:v>37740</c:v>
                </c:pt>
                <c:pt idx="254">
                  <c:v>37741</c:v>
                </c:pt>
                <c:pt idx="255">
                  <c:v>37742</c:v>
                </c:pt>
                <c:pt idx="256">
                  <c:v>37743</c:v>
                </c:pt>
                <c:pt idx="257">
                  <c:v>37746</c:v>
                </c:pt>
                <c:pt idx="258">
                  <c:v>37747</c:v>
                </c:pt>
                <c:pt idx="259">
                  <c:v>37748</c:v>
                </c:pt>
                <c:pt idx="260">
                  <c:v>37749</c:v>
                </c:pt>
                <c:pt idx="261">
                  <c:v>37750</c:v>
                </c:pt>
                <c:pt idx="262">
                  <c:v>37753</c:v>
                </c:pt>
                <c:pt idx="263">
                  <c:v>37754</c:v>
                </c:pt>
                <c:pt idx="264">
                  <c:v>37755</c:v>
                </c:pt>
                <c:pt idx="265">
                  <c:v>37756</c:v>
                </c:pt>
                <c:pt idx="266">
                  <c:v>37757</c:v>
                </c:pt>
                <c:pt idx="267">
                  <c:v>37760</c:v>
                </c:pt>
                <c:pt idx="268">
                  <c:v>37761</c:v>
                </c:pt>
                <c:pt idx="269">
                  <c:v>37762</c:v>
                </c:pt>
                <c:pt idx="270">
                  <c:v>37763</c:v>
                </c:pt>
                <c:pt idx="271">
                  <c:v>37764</c:v>
                </c:pt>
                <c:pt idx="272">
                  <c:v>37767</c:v>
                </c:pt>
                <c:pt idx="273">
                  <c:v>37768</c:v>
                </c:pt>
                <c:pt idx="274">
                  <c:v>37769</c:v>
                </c:pt>
                <c:pt idx="275">
                  <c:v>37770</c:v>
                </c:pt>
                <c:pt idx="276">
                  <c:v>37771</c:v>
                </c:pt>
                <c:pt idx="277">
                  <c:v>37774</c:v>
                </c:pt>
                <c:pt idx="278">
                  <c:v>37775</c:v>
                </c:pt>
                <c:pt idx="279">
                  <c:v>37776</c:v>
                </c:pt>
                <c:pt idx="280">
                  <c:v>37777</c:v>
                </c:pt>
                <c:pt idx="281">
                  <c:v>37778</c:v>
                </c:pt>
                <c:pt idx="282">
                  <c:v>37781</c:v>
                </c:pt>
                <c:pt idx="283">
                  <c:v>37782</c:v>
                </c:pt>
                <c:pt idx="284">
                  <c:v>37783</c:v>
                </c:pt>
                <c:pt idx="285">
                  <c:v>37784</c:v>
                </c:pt>
                <c:pt idx="286">
                  <c:v>37785</c:v>
                </c:pt>
                <c:pt idx="287">
                  <c:v>37788</c:v>
                </c:pt>
                <c:pt idx="288">
                  <c:v>37789</c:v>
                </c:pt>
                <c:pt idx="289">
                  <c:v>37790</c:v>
                </c:pt>
                <c:pt idx="290">
                  <c:v>37791</c:v>
                </c:pt>
                <c:pt idx="291">
                  <c:v>37792</c:v>
                </c:pt>
                <c:pt idx="292">
                  <c:v>37795</c:v>
                </c:pt>
                <c:pt idx="293">
                  <c:v>37796</c:v>
                </c:pt>
                <c:pt idx="294">
                  <c:v>37797</c:v>
                </c:pt>
                <c:pt idx="295">
                  <c:v>37798</c:v>
                </c:pt>
                <c:pt idx="296">
                  <c:v>37799</c:v>
                </c:pt>
                <c:pt idx="297">
                  <c:v>37802</c:v>
                </c:pt>
                <c:pt idx="298">
                  <c:v>37803</c:v>
                </c:pt>
                <c:pt idx="299">
                  <c:v>37804</c:v>
                </c:pt>
                <c:pt idx="300">
                  <c:v>37805</c:v>
                </c:pt>
                <c:pt idx="301">
                  <c:v>37806</c:v>
                </c:pt>
                <c:pt idx="302">
                  <c:v>37809</c:v>
                </c:pt>
                <c:pt idx="303">
                  <c:v>37810</c:v>
                </c:pt>
                <c:pt idx="304">
                  <c:v>37811</c:v>
                </c:pt>
                <c:pt idx="305">
                  <c:v>37812</c:v>
                </c:pt>
                <c:pt idx="306">
                  <c:v>37813</c:v>
                </c:pt>
                <c:pt idx="307">
                  <c:v>37816</c:v>
                </c:pt>
                <c:pt idx="308">
                  <c:v>37817</c:v>
                </c:pt>
                <c:pt idx="309">
                  <c:v>37818</c:v>
                </c:pt>
                <c:pt idx="310">
                  <c:v>37819</c:v>
                </c:pt>
                <c:pt idx="311">
                  <c:v>37820</c:v>
                </c:pt>
                <c:pt idx="312">
                  <c:v>37823</c:v>
                </c:pt>
                <c:pt idx="313">
                  <c:v>37824</c:v>
                </c:pt>
                <c:pt idx="314">
                  <c:v>37825</c:v>
                </c:pt>
                <c:pt idx="315">
                  <c:v>37826</c:v>
                </c:pt>
                <c:pt idx="316">
                  <c:v>37827</c:v>
                </c:pt>
                <c:pt idx="317">
                  <c:v>37830</c:v>
                </c:pt>
                <c:pt idx="318">
                  <c:v>37831</c:v>
                </c:pt>
                <c:pt idx="319">
                  <c:v>37832</c:v>
                </c:pt>
                <c:pt idx="320">
                  <c:v>37833</c:v>
                </c:pt>
                <c:pt idx="321">
                  <c:v>37834</c:v>
                </c:pt>
                <c:pt idx="322">
                  <c:v>37837</c:v>
                </c:pt>
                <c:pt idx="323">
                  <c:v>37838</c:v>
                </c:pt>
                <c:pt idx="324">
                  <c:v>37839</c:v>
                </c:pt>
                <c:pt idx="325">
                  <c:v>37840</c:v>
                </c:pt>
                <c:pt idx="326">
                  <c:v>37841</c:v>
                </c:pt>
                <c:pt idx="327">
                  <c:v>37844</c:v>
                </c:pt>
                <c:pt idx="328">
                  <c:v>37845</c:v>
                </c:pt>
                <c:pt idx="329">
                  <c:v>37846</c:v>
                </c:pt>
                <c:pt idx="330">
                  <c:v>37847</c:v>
                </c:pt>
                <c:pt idx="331">
                  <c:v>37848</c:v>
                </c:pt>
                <c:pt idx="332">
                  <c:v>37851</c:v>
                </c:pt>
                <c:pt idx="333">
                  <c:v>37852</c:v>
                </c:pt>
                <c:pt idx="334">
                  <c:v>37853</c:v>
                </c:pt>
                <c:pt idx="335">
                  <c:v>37854</c:v>
                </c:pt>
                <c:pt idx="336">
                  <c:v>37855</c:v>
                </c:pt>
                <c:pt idx="337">
                  <c:v>37858</c:v>
                </c:pt>
                <c:pt idx="338">
                  <c:v>37859</c:v>
                </c:pt>
                <c:pt idx="339">
                  <c:v>37860</c:v>
                </c:pt>
                <c:pt idx="340">
                  <c:v>37861</c:v>
                </c:pt>
                <c:pt idx="341">
                  <c:v>37862</c:v>
                </c:pt>
                <c:pt idx="342">
                  <c:v>37865</c:v>
                </c:pt>
                <c:pt idx="343">
                  <c:v>37866</c:v>
                </c:pt>
                <c:pt idx="344">
                  <c:v>37867</c:v>
                </c:pt>
                <c:pt idx="345">
                  <c:v>37868</c:v>
                </c:pt>
                <c:pt idx="346">
                  <c:v>37869</c:v>
                </c:pt>
                <c:pt idx="347">
                  <c:v>37872</c:v>
                </c:pt>
                <c:pt idx="348">
                  <c:v>37873</c:v>
                </c:pt>
                <c:pt idx="349">
                  <c:v>37874</c:v>
                </c:pt>
                <c:pt idx="350">
                  <c:v>37875</c:v>
                </c:pt>
                <c:pt idx="351">
                  <c:v>37876</c:v>
                </c:pt>
                <c:pt idx="352">
                  <c:v>37879</c:v>
                </c:pt>
                <c:pt idx="353">
                  <c:v>37880</c:v>
                </c:pt>
                <c:pt idx="354">
                  <c:v>37881</c:v>
                </c:pt>
                <c:pt idx="355">
                  <c:v>37882</c:v>
                </c:pt>
                <c:pt idx="356">
                  <c:v>37883</c:v>
                </c:pt>
                <c:pt idx="357">
                  <c:v>37886</c:v>
                </c:pt>
                <c:pt idx="358">
                  <c:v>37887</c:v>
                </c:pt>
                <c:pt idx="359">
                  <c:v>37888</c:v>
                </c:pt>
                <c:pt idx="360">
                  <c:v>37889</c:v>
                </c:pt>
                <c:pt idx="361">
                  <c:v>37890</c:v>
                </c:pt>
                <c:pt idx="362">
                  <c:v>37893</c:v>
                </c:pt>
                <c:pt idx="363">
                  <c:v>37894</c:v>
                </c:pt>
                <c:pt idx="364">
                  <c:v>37895</c:v>
                </c:pt>
                <c:pt idx="365">
                  <c:v>37896</c:v>
                </c:pt>
                <c:pt idx="366">
                  <c:v>37897</c:v>
                </c:pt>
                <c:pt idx="367">
                  <c:v>37900</c:v>
                </c:pt>
                <c:pt idx="368">
                  <c:v>37901</c:v>
                </c:pt>
                <c:pt idx="369">
                  <c:v>37902</c:v>
                </c:pt>
                <c:pt idx="370">
                  <c:v>37903</c:v>
                </c:pt>
                <c:pt idx="371">
                  <c:v>37904</c:v>
                </c:pt>
                <c:pt idx="372">
                  <c:v>37907</c:v>
                </c:pt>
                <c:pt idx="373">
                  <c:v>37908</c:v>
                </c:pt>
                <c:pt idx="374">
                  <c:v>37909</c:v>
                </c:pt>
                <c:pt idx="375">
                  <c:v>37910</c:v>
                </c:pt>
                <c:pt idx="376">
                  <c:v>37911</c:v>
                </c:pt>
                <c:pt idx="377">
                  <c:v>37914</c:v>
                </c:pt>
                <c:pt idx="378">
                  <c:v>37915</c:v>
                </c:pt>
                <c:pt idx="379">
                  <c:v>37916</c:v>
                </c:pt>
                <c:pt idx="380">
                  <c:v>37917</c:v>
                </c:pt>
                <c:pt idx="381">
                  <c:v>37918</c:v>
                </c:pt>
                <c:pt idx="382">
                  <c:v>37921</c:v>
                </c:pt>
                <c:pt idx="383">
                  <c:v>37922</c:v>
                </c:pt>
                <c:pt idx="384">
                  <c:v>37923</c:v>
                </c:pt>
                <c:pt idx="385">
                  <c:v>37924</c:v>
                </c:pt>
                <c:pt idx="386">
                  <c:v>37925</c:v>
                </c:pt>
                <c:pt idx="387">
                  <c:v>37928</c:v>
                </c:pt>
                <c:pt idx="388">
                  <c:v>37929</c:v>
                </c:pt>
                <c:pt idx="389">
                  <c:v>37930</c:v>
                </c:pt>
                <c:pt idx="390">
                  <c:v>37931</c:v>
                </c:pt>
                <c:pt idx="391">
                  <c:v>37932</c:v>
                </c:pt>
                <c:pt idx="392">
                  <c:v>37935</c:v>
                </c:pt>
                <c:pt idx="393">
                  <c:v>37936</c:v>
                </c:pt>
                <c:pt idx="394">
                  <c:v>37937</c:v>
                </c:pt>
                <c:pt idx="395">
                  <c:v>37938</c:v>
                </c:pt>
                <c:pt idx="396">
                  <c:v>37939</c:v>
                </c:pt>
                <c:pt idx="397">
                  <c:v>37942</c:v>
                </c:pt>
                <c:pt idx="398">
                  <c:v>37943</c:v>
                </c:pt>
                <c:pt idx="399">
                  <c:v>37944</c:v>
                </c:pt>
                <c:pt idx="400">
                  <c:v>37945</c:v>
                </c:pt>
                <c:pt idx="401">
                  <c:v>37946</c:v>
                </c:pt>
                <c:pt idx="402">
                  <c:v>37949</c:v>
                </c:pt>
                <c:pt idx="403">
                  <c:v>37950</c:v>
                </c:pt>
                <c:pt idx="404">
                  <c:v>37951</c:v>
                </c:pt>
                <c:pt idx="405">
                  <c:v>37952</c:v>
                </c:pt>
                <c:pt idx="406">
                  <c:v>37953</c:v>
                </c:pt>
                <c:pt idx="407">
                  <c:v>37956</c:v>
                </c:pt>
                <c:pt idx="408">
                  <c:v>37957</c:v>
                </c:pt>
                <c:pt idx="409">
                  <c:v>37958</c:v>
                </c:pt>
                <c:pt idx="410">
                  <c:v>37959</c:v>
                </c:pt>
                <c:pt idx="411">
                  <c:v>37960</c:v>
                </c:pt>
                <c:pt idx="412">
                  <c:v>37963</c:v>
                </c:pt>
                <c:pt idx="413">
                  <c:v>37964</c:v>
                </c:pt>
                <c:pt idx="414">
                  <c:v>37965</c:v>
                </c:pt>
                <c:pt idx="415">
                  <c:v>37966</c:v>
                </c:pt>
                <c:pt idx="416">
                  <c:v>37967</c:v>
                </c:pt>
                <c:pt idx="417">
                  <c:v>37970</c:v>
                </c:pt>
                <c:pt idx="418">
                  <c:v>37971</c:v>
                </c:pt>
                <c:pt idx="419">
                  <c:v>37972</c:v>
                </c:pt>
                <c:pt idx="420">
                  <c:v>37973</c:v>
                </c:pt>
                <c:pt idx="421">
                  <c:v>37974</c:v>
                </c:pt>
                <c:pt idx="422">
                  <c:v>37977</c:v>
                </c:pt>
                <c:pt idx="423">
                  <c:v>37978</c:v>
                </c:pt>
                <c:pt idx="424">
                  <c:v>37979</c:v>
                </c:pt>
                <c:pt idx="425">
                  <c:v>37980</c:v>
                </c:pt>
                <c:pt idx="426">
                  <c:v>37981</c:v>
                </c:pt>
                <c:pt idx="427">
                  <c:v>37984</c:v>
                </c:pt>
                <c:pt idx="428">
                  <c:v>37985</c:v>
                </c:pt>
                <c:pt idx="429">
                  <c:v>37986</c:v>
                </c:pt>
                <c:pt idx="430">
                  <c:v>37987</c:v>
                </c:pt>
                <c:pt idx="431">
                  <c:v>37988</c:v>
                </c:pt>
                <c:pt idx="432">
                  <c:v>37991</c:v>
                </c:pt>
                <c:pt idx="433">
                  <c:v>37992</c:v>
                </c:pt>
                <c:pt idx="434">
                  <c:v>37993</c:v>
                </c:pt>
                <c:pt idx="435">
                  <c:v>37994</c:v>
                </c:pt>
                <c:pt idx="436">
                  <c:v>37995</c:v>
                </c:pt>
                <c:pt idx="437">
                  <c:v>37998</c:v>
                </c:pt>
                <c:pt idx="438">
                  <c:v>37999</c:v>
                </c:pt>
                <c:pt idx="439">
                  <c:v>38000</c:v>
                </c:pt>
                <c:pt idx="440">
                  <c:v>38001</c:v>
                </c:pt>
                <c:pt idx="441">
                  <c:v>38002</c:v>
                </c:pt>
                <c:pt idx="442">
                  <c:v>38005</c:v>
                </c:pt>
                <c:pt idx="443">
                  <c:v>38006</c:v>
                </c:pt>
                <c:pt idx="444">
                  <c:v>38007</c:v>
                </c:pt>
                <c:pt idx="445">
                  <c:v>38008</c:v>
                </c:pt>
                <c:pt idx="446">
                  <c:v>38009</c:v>
                </c:pt>
                <c:pt idx="447">
                  <c:v>38012</c:v>
                </c:pt>
                <c:pt idx="448">
                  <c:v>38013</c:v>
                </c:pt>
                <c:pt idx="449">
                  <c:v>38014</c:v>
                </c:pt>
                <c:pt idx="450">
                  <c:v>38015</c:v>
                </c:pt>
                <c:pt idx="451">
                  <c:v>38016</c:v>
                </c:pt>
                <c:pt idx="452">
                  <c:v>38019</c:v>
                </c:pt>
                <c:pt idx="453">
                  <c:v>38020</c:v>
                </c:pt>
                <c:pt idx="454">
                  <c:v>38021</c:v>
                </c:pt>
                <c:pt idx="455">
                  <c:v>38022</c:v>
                </c:pt>
                <c:pt idx="456">
                  <c:v>38023</c:v>
                </c:pt>
                <c:pt idx="457">
                  <c:v>38026</c:v>
                </c:pt>
                <c:pt idx="458">
                  <c:v>38027</c:v>
                </c:pt>
                <c:pt idx="459">
                  <c:v>38028</c:v>
                </c:pt>
                <c:pt idx="460">
                  <c:v>38029</c:v>
                </c:pt>
                <c:pt idx="461">
                  <c:v>38030</c:v>
                </c:pt>
                <c:pt idx="462">
                  <c:v>38033</c:v>
                </c:pt>
                <c:pt idx="463">
                  <c:v>38034</c:v>
                </c:pt>
                <c:pt idx="464">
                  <c:v>38035</c:v>
                </c:pt>
                <c:pt idx="465">
                  <c:v>38036</c:v>
                </c:pt>
                <c:pt idx="466">
                  <c:v>38037</c:v>
                </c:pt>
                <c:pt idx="467">
                  <c:v>38040</c:v>
                </c:pt>
                <c:pt idx="468">
                  <c:v>38041</c:v>
                </c:pt>
                <c:pt idx="469">
                  <c:v>38042</c:v>
                </c:pt>
                <c:pt idx="470">
                  <c:v>38043</c:v>
                </c:pt>
                <c:pt idx="471">
                  <c:v>38044</c:v>
                </c:pt>
                <c:pt idx="472">
                  <c:v>38047</c:v>
                </c:pt>
                <c:pt idx="473">
                  <c:v>38048</c:v>
                </c:pt>
                <c:pt idx="474">
                  <c:v>38049</c:v>
                </c:pt>
                <c:pt idx="475">
                  <c:v>38050</c:v>
                </c:pt>
                <c:pt idx="476">
                  <c:v>38051</c:v>
                </c:pt>
                <c:pt idx="477">
                  <c:v>38054</c:v>
                </c:pt>
                <c:pt idx="478">
                  <c:v>38055</c:v>
                </c:pt>
                <c:pt idx="479">
                  <c:v>38056</c:v>
                </c:pt>
                <c:pt idx="480">
                  <c:v>38057</c:v>
                </c:pt>
                <c:pt idx="481">
                  <c:v>38058</c:v>
                </c:pt>
                <c:pt idx="482">
                  <c:v>38061</c:v>
                </c:pt>
                <c:pt idx="483">
                  <c:v>38062</c:v>
                </c:pt>
                <c:pt idx="484">
                  <c:v>38063</c:v>
                </c:pt>
                <c:pt idx="485">
                  <c:v>38064</c:v>
                </c:pt>
                <c:pt idx="486">
                  <c:v>38065</c:v>
                </c:pt>
                <c:pt idx="487">
                  <c:v>38068</c:v>
                </c:pt>
                <c:pt idx="488">
                  <c:v>38069</c:v>
                </c:pt>
                <c:pt idx="489">
                  <c:v>38070</c:v>
                </c:pt>
                <c:pt idx="490">
                  <c:v>38071</c:v>
                </c:pt>
                <c:pt idx="491">
                  <c:v>38072</c:v>
                </c:pt>
                <c:pt idx="492">
                  <c:v>38075</c:v>
                </c:pt>
                <c:pt idx="493">
                  <c:v>38076</c:v>
                </c:pt>
                <c:pt idx="494">
                  <c:v>38077</c:v>
                </c:pt>
                <c:pt idx="495">
                  <c:v>38078</c:v>
                </c:pt>
                <c:pt idx="496">
                  <c:v>38079</c:v>
                </c:pt>
                <c:pt idx="497">
                  <c:v>38082</c:v>
                </c:pt>
                <c:pt idx="498">
                  <c:v>38083</c:v>
                </c:pt>
                <c:pt idx="499">
                  <c:v>38084</c:v>
                </c:pt>
                <c:pt idx="500">
                  <c:v>38085</c:v>
                </c:pt>
                <c:pt idx="501">
                  <c:v>38086</c:v>
                </c:pt>
                <c:pt idx="502">
                  <c:v>38089</c:v>
                </c:pt>
                <c:pt idx="503">
                  <c:v>38090</c:v>
                </c:pt>
                <c:pt idx="504">
                  <c:v>38091</c:v>
                </c:pt>
                <c:pt idx="505">
                  <c:v>38092</c:v>
                </c:pt>
                <c:pt idx="506">
                  <c:v>38093</c:v>
                </c:pt>
                <c:pt idx="507">
                  <c:v>38096</c:v>
                </c:pt>
                <c:pt idx="508">
                  <c:v>38097</c:v>
                </c:pt>
                <c:pt idx="509">
                  <c:v>38098</c:v>
                </c:pt>
                <c:pt idx="510">
                  <c:v>38099</c:v>
                </c:pt>
                <c:pt idx="511">
                  <c:v>38100</c:v>
                </c:pt>
                <c:pt idx="512">
                  <c:v>38103</c:v>
                </c:pt>
                <c:pt idx="513">
                  <c:v>38104</c:v>
                </c:pt>
                <c:pt idx="514">
                  <c:v>38105</c:v>
                </c:pt>
                <c:pt idx="515">
                  <c:v>38106</c:v>
                </c:pt>
                <c:pt idx="516">
                  <c:v>38107</c:v>
                </c:pt>
                <c:pt idx="517">
                  <c:v>38110</c:v>
                </c:pt>
                <c:pt idx="518">
                  <c:v>38111</c:v>
                </c:pt>
                <c:pt idx="519">
                  <c:v>38112</c:v>
                </c:pt>
                <c:pt idx="520">
                  <c:v>38113</c:v>
                </c:pt>
                <c:pt idx="521">
                  <c:v>38114</c:v>
                </c:pt>
                <c:pt idx="522">
                  <c:v>38117</c:v>
                </c:pt>
                <c:pt idx="523">
                  <c:v>38118</c:v>
                </c:pt>
                <c:pt idx="524">
                  <c:v>38119</c:v>
                </c:pt>
                <c:pt idx="525">
                  <c:v>38120</c:v>
                </c:pt>
                <c:pt idx="526">
                  <c:v>38121</c:v>
                </c:pt>
                <c:pt idx="527">
                  <c:v>38124</c:v>
                </c:pt>
                <c:pt idx="528">
                  <c:v>38125</c:v>
                </c:pt>
                <c:pt idx="529">
                  <c:v>38126</c:v>
                </c:pt>
                <c:pt idx="530">
                  <c:v>38127</c:v>
                </c:pt>
                <c:pt idx="531">
                  <c:v>38128</c:v>
                </c:pt>
                <c:pt idx="532">
                  <c:v>38131</c:v>
                </c:pt>
                <c:pt idx="533">
                  <c:v>38132</c:v>
                </c:pt>
                <c:pt idx="534">
                  <c:v>38133</c:v>
                </c:pt>
                <c:pt idx="535">
                  <c:v>38134</c:v>
                </c:pt>
                <c:pt idx="536">
                  <c:v>38135</c:v>
                </c:pt>
                <c:pt idx="537">
                  <c:v>38138</c:v>
                </c:pt>
                <c:pt idx="538">
                  <c:v>38139</c:v>
                </c:pt>
                <c:pt idx="539">
                  <c:v>38140</c:v>
                </c:pt>
                <c:pt idx="540">
                  <c:v>38141</c:v>
                </c:pt>
                <c:pt idx="541">
                  <c:v>38142</c:v>
                </c:pt>
                <c:pt idx="542">
                  <c:v>38145</c:v>
                </c:pt>
                <c:pt idx="543">
                  <c:v>38146</c:v>
                </c:pt>
                <c:pt idx="544">
                  <c:v>38147</c:v>
                </c:pt>
                <c:pt idx="545">
                  <c:v>38148</c:v>
                </c:pt>
                <c:pt idx="546">
                  <c:v>38149</c:v>
                </c:pt>
                <c:pt idx="547">
                  <c:v>38152</c:v>
                </c:pt>
                <c:pt idx="548">
                  <c:v>38153</c:v>
                </c:pt>
                <c:pt idx="549">
                  <c:v>38154</c:v>
                </c:pt>
                <c:pt idx="550">
                  <c:v>38155</c:v>
                </c:pt>
                <c:pt idx="551">
                  <c:v>38156</c:v>
                </c:pt>
                <c:pt idx="552">
                  <c:v>38159</c:v>
                </c:pt>
                <c:pt idx="553">
                  <c:v>38160</c:v>
                </c:pt>
                <c:pt idx="554">
                  <c:v>38161</c:v>
                </c:pt>
                <c:pt idx="555">
                  <c:v>38162</c:v>
                </c:pt>
                <c:pt idx="556">
                  <c:v>38163</c:v>
                </c:pt>
                <c:pt idx="557">
                  <c:v>38166</c:v>
                </c:pt>
                <c:pt idx="558">
                  <c:v>38167</c:v>
                </c:pt>
                <c:pt idx="559">
                  <c:v>38168</c:v>
                </c:pt>
                <c:pt idx="560">
                  <c:v>38169</c:v>
                </c:pt>
                <c:pt idx="561">
                  <c:v>38170</c:v>
                </c:pt>
                <c:pt idx="562">
                  <c:v>38173</c:v>
                </c:pt>
                <c:pt idx="563">
                  <c:v>38174</c:v>
                </c:pt>
                <c:pt idx="564">
                  <c:v>38175</c:v>
                </c:pt>
                <c:pt idx="565">
                  <c:v>38176</c:v>
                </c:pt>
                <c:pt idx="566">
                  <c:v>38177</c:v>
                </c:pt>
                <c:pt idx="567">
                  <c:v>38180</c:v>
                </c:pt>
                <c:pt idx="568">
                  <c:v>38181</c:v>
                </c:pt>
                <c:pt idx="569">
                  <c:v>38182</c:v>
                </c:pt>
                <c:pt idx="570">
                  <c:v>38183</c:v>
                </c:pt>
                <c:pt idx="571">
                  <c:v>38184</c:v>
                </c:pt>
                <c:pt idx="572">
                  <c:v>38187</c:v>
                </c:pt>
                <c:pt idx="573">
                  <c:v>38188</c:v>
                </c:pt>
                <c:pt idx="574">
                  <c:v>38189</c:v>
                </c:pt>
                <c:pt idx="575">
                  <c:v>38190</c:v>
                </c:pt>
                <c:pt idx="576">
                  <c:v>38191</c:v>
                </c:pt>
                <c:pt idx="577">
                  <c:v>38194</c:v>
                </c:pt>
                <c:pt idx="578">
                  <c:v>38195</c:v>
                </c:pt>
                <c:pt idx="579">
                  <c:v>38196</c:v>
                </c:pt>
                <c:pt idx="580">
                  <c:v>38197</c:v>
                </c:pt>
                <c:pt idx="581">
                  <c:v>38198</c:v>
                </c:pt>
                <c:pt idx="582">
                  <c:v>38201</c:v>
                </c:pt>
                <c:pt idx="583">
                  <c:v>38202</c:v>
                </c:pt>
                <c:pt idx="584">
                  <c:v>38203</c:v>
                </c:pt>
                <c:pt idx="585">
                  <c:v>38204</c:v>
                </c:pt>
                <c:pt idx="586">
                  <c:v>38205</c:v>
                </c:pt>
                <c:pt idx="587">
                  <c:v>38208</c:v>
                </c:pt>
                <c:pt idx="588">
                  <c:v>38209</c:v>
                </c:pt>
                <c:pt idx="589">
                  <c:v>38210</c:v>
                </c:pt>
                <c:pt idx="590">
                  <c:v>38211</c:v>
                </c:pt>
                <c:pt idx="591">
                  <c:v>38212</c:v>
                </c:pt>
                <c:pt idx="592">
                  <c:v>38215</c:v>
                </c:pt>
                <c:pt idx="593">
                  <c:v>38216</c:v>
                </c:pt>
                <c:pt idx="594">
                  <c:v>38217</c:v>
                </c:pt>
                <c:pt idx="595">
                  <c:v>38218</c:v>
                </c:pt>
                <c:pt idx="596">
                  <c:v>38219</c:v>
                </c:pt>
                <c:pt idx="597">
                  <c:v>38222</c:v>
                </c:pt>
                <c:pt idx="598">
                  <c:v>38223</c:v>
                </c:pt>
                <c:pt idx="599">
                  <c:v>38224</c:v>
                </c:pt>
                <c:pt idx="600">
                  <c:v>38225</c:v>
                </c:pt>
                <c:pt idx="601">
                  <c:v>38226</c:v>
                </c:pt>
                <c:pt idx="602">
                  <c:v>38229</c:v>
                </c:pt>
                <c:pt idx="603">
                  <c:v>38230</c:v>
                </c:pt>
                <c:pt idx="604">
                  <c:v>38231</c:v>
                </c:pt>
                <c:pt idx="605">
                  <c:v>38232</c:v>
                </c:pt>
                <c:pt idx="606">
                  <c:v>38233</c:v>
                </c:pt>
                <c:pt idx="607">
                  <c:v>38236</c:v>
                </c:pt>
                <c:pt idx="608">
                  <c:v>38237</c:v>
                </c:pt>
                <c:pt idx="609">
                  <c:v>38238</c:v>
                </c:pt>
                <c:pt idx="610">
                  <c:v>38239</c:v>
                </c:pt>
                <c:pt idx="611">
                  <c:v>38240</c:v>
                </c:pt>
                <c:pt idx="612">
                  <c:v>38243</c:v>
                </c:pt>
                <c:pt idx="613">
                  <c:v>38244</c:v>
                </c:pt>
                <c:pt idx="614">
                  <c:v>38245</c:v>
                </c:pt>
                <c:pt idx="615">
                  <c:v>38246</c:v>
                </c:pt>
                <c:pt idx="616">
                  <c:v>38247</c:v>
                </c:pt>
                <c:pt idx="617">
                  <c:v>38250</c:v>
                </c:pt>
                <c:pt idx="618">
                  <c:v>38251</c:v>
                </c:pt>
                <c:pt idx="619">
                  <c:v>38252</c:v>
                </c:pt>
                <c:pt idx="620">
                  <c:v>38253</c:v>
                </c:pt>
                <c:pt idx="621">
                  <c:v>38254</c:v>
                </c:pt>
                <c:pt idx="622">
                  <c:v>38257</c:v>
                </c:pt>
                <c:pt idx="623">
                  <c:v>38258</c:v>
                </c:pt>
                <c:pt idx="624">
                  <c:v>38259</c:v>
                </c:pt>
                <c:pt idx="625">
                  <c:v>38260</c:v>
                </c:pt>
                <c:pt idx="626">
                  <c:v>38261</c:v>
                </c:pt>
                <c:pt idx="627">
                  <c:v>38264</c:v>
                </c:pt>
                <c:pt idx="628">
                  <c:v>38265</c:v>
                </c:pt>
                <c:pt idx="629">
                  <c:v>38266</c:v>
                </c:pt>
                <c:pt idx="630">
                  <c:v>38267</c:v>
                </c:pt>
                <c:pt idx="631">
                  <c:v>38268</c:v>
                </c:pt>
                <c:pt idx="632">
                  <c:v>38271</c:v>
                </c:pt>
                <c:pt idx="633">
                  <c:v>38272</c:v>
                </c:pt>
                <c:pt idx="634">
                  <c:v>38273</c:v>
                </c:pt>
                <c:pt idx="635">
                  <c:v>38274</c:v>
                </c:pt>
                <c:pt idx="636">
                  <c:v>38275</c:v>
                </c:pt>
                <c:pt idx="637">
                  <c:v>38278</c:v>
                </c:pt>
                <c:pt idx="638">
                  <c:v>38279</c:v>
                </c:pt>
                <c:pt idx="639">
                  <c:v>38280</c:v>
                </c:pt>
                <c:pt idx="640">
                  <c:v>38281</c:v>
                </c:pt>
                <c:pt idx="641">
                  <c:v>38282</c:v>
                </c:pt>
                <c:pt idx="642">
                  <c:v>38285</c:v>
                </c:pt>
                <c:pt idx="643">
                  <c:v>38286</c:v>
                </c:pt>
                <c:pt idx="644">
                  <c:v>38287</c:v>
                </c:pt>
                <c:pt idx="645">
                  <c:v>38288</c:v>
                </c:pt>
                <c:pt idx="646">
                  <c:v>38289</c:v>
                </c:pt>
                <c:pt idx="647">
                  <c:v>38292</c:v>
                </c:pt>
                <c:pt idx="648">
                  <c:v>38293</c:v>
                </c:pt>
                <c:pt idx="649">
                  <c:v>38294</c:v>
                </c:pt>
                <c:pt idx="650">
                  <c:v>38295</c:v>
                </c:pt>
                <c:pt idx="651">
                  <c:v>38296</c:v>
                </c:pt>
                <c:pt idx="652">
                  <c:v>38299</c:v>
                </c:pt>
                <c:pt idx="653">
                  <c:v>38300</c:v>
                </c:pt>
                <c:pt idx="654">
                  <c:v>38301</c:v>
                </c:pt>
                <c:pt idx="655">
                  <c:v>38302</c:v>
                </c:pt>
                <c:pt idx="656">
                  <c:v>38303</c:v>
                </c:pt>
                <c:pt idx="657">
                  <c:v>38306</c:v>
                </c:pt>
                <c:pt idx="658">
                  <c:v>38307</c:v>
                </c:pt>
                <c:pt idx="659">
                  <c:v>38308</c:v>
                </c:pt>
                <c:pt idx="660">
                  <c:v>38309</c:v>
                </c:pt>
                <c:pt idx="661">
                  <c:v>38310</c:v>
                </c:pt>
                <c:pt idx="662">
                  <c:v>38313</c:v>
                </c:pt>
                <c:pt idx="663">
                  <c:v>38314</c:v>
                </c:pt>
                <c:pt idx="664">
                  <c:v>38315</c:v>
                </c:pt>
                <c:pt idx="665">
                  <c:v>38316</c:v>
                </c:pt>
                <c:pt idx="666">
                  <c:v>38317</c:v>
                </c:pt>
                <c:pt idx="667">
                  <c:v>38320</c:v>
                </c:pt>
                <c:pt idx="668">
                  <c:v>38321</c:v>
                </c:pt>
                <c:pt idx="669">
                  <c:v>38322</c:v>
                </c:pt>
                <c:pt idx="670">
                  <c:v>38323</c:v>
                </c:pt>
                <c:pt idx="671">
                  <c:v>38324</c:v>
                </c:pt>
                <c:pt idx="672">
                  <c:v>38327</c:v>
                </c:pt>
                <c:pt idx="673">
                  <c:v>38328</c:v>
                </c:pt>
                <c:pt idx="674">
                  <c:v>38329</c:v>
                </c:pt>
                <c:pt idx="675">
                  <c:v>38330</c:v>
                </c:pt>
                <c:pt idx="676">
                  <c:v>38331</c:v>
                </c:pt>
                <c:pt idx="677">
                  <c:v>38334</c:v>
                </c:pt>
                <c:pt idx="678">
                  <c:v>38335</c:v>
                </c:pt>
                <c:pt idx="679">
                  <c:v>38336</c:v>
                </c:pt>
                <c:pt idx="680">
                  <c:v>38337</c:v>
                </c:pt>
                <c:pt idx="681">
                  <c:v>38338</c:v>
                </c:pt>
                <c:pt idx="682">
                  <c:v>38341</c:v>
                </c:pt>
                <c:pt idx="683">
                  <c:v>38342</c:v>
                </c:pt>
                <c:pt idx="684">
                  <c:v>38343</c:v>
                </c:pt>
                <c:pt idx="685">
                  <c:v>38344</c:v>
                </c:pt>
                <c:pt idx="686">
                  <c:v>38345</c:v>
                </c:pt>
                <c:pt idx="687">
                  <c:v>38348</c:v>
                </c:pt>
                <c:pt idx="688">
                  <c:v>38349</c:v>
                </c:pt>
                <c:pt idx="689">
                  <c:v>38350</c:v>
                </c:pt>
                <c:pt idx="690">
                  <c:v>38351</c:v>
                </c:pt>
                <c:pt idx="691">
                  <c:v>38352</c:v>
                </c:pt>
                <c:pt idx="692">
                  <c:v>38355</c:v>
                </c:pt>
                <c:pt idx="693">
                  <c:v>38356</c:v>
                </c:pt>
                <c:pt idx="694">
                  <c:v>38357</c:v>
                </c:pt>
                <c:pt idx="695">
                  <c:v>38358</c:v>
                </c:pt>
                <c:pt idx="696">
                  <c:v>38359</c:v>
                </c:pt>
                <c:pt idx="697">
                  <c:v>38362</c:v>
                </c:pt>
                <c:pt idx="698">
                  <c:v>38363</c:v>
                </c:pt>
                <c:pt idx="699">
                  <c:v>38364</c:v>
                </c:pt>
                <c:pt idx="700">
                  <c:v>38365</c:v>
                </c:pt>
                <c:pt idx="701">
                  <c:v>38366</c:v>
                </c:pt>
                <c:pt idx="702">
                  <c:v>38369</c:v>
                </c:pt>
                <c:pt idx="703">
                  <c:v>38370</c:v>
                </c:pt>
                <c:pt idx="704">
                  <c:v>38371</c:v>
                </c:pt>
                <c:pt idx="705">
                  <c:v>38372</c:v>
                </c:pt>
                <c:pt idx="706">
                  <c:v>38373</c:v>
                </c:pt>
                <c:pt idx="707">
                  <c:v>38376</c:v>
                </c:pt>
                <c:pt idx="708">
                  <c:v>38377</c:v>
                </c:pt>
                <c:pt idx="709">
                  <c:v>38378</c:v>
                </c:pt>
                <c:pt idx="710">
                  <c:v>38379</c:v>
                </c:pt>
                <c:pt idx="711">
                  <c:v>38380</c:v>
                </c:pt>
                <c:pt idx="712">
                  <c:v>38383</c:v>
                </c:pt>
                <c:pt idx="713">
                  <c:v>38384</c:v>
                </c:pt>
                <c:pt idx="714">
                  <c:v>38385</c:v>
                </c:pt>
                <c:pt idx="715">
                  <c:v>38386</c:v>
                </c:pt>
                <c:pt idx="716">
                  <c:v>38387</c:v>
                </c:pt>
                <c:pt idx="717">
                  <c:v>38390</c:v>
                </c:pt>
                <c:pt idx="718">
                  <c:v>38391</c:v>
                </c:pt>
                <c:pt idx="719">
                  <c:v>38392</c:v>
                </c:pt>
                <c:pt idx="720">
                  <c:v>38393</c:v>
                </c:pt>
                <c:pt idx="721">
                  <c:v>38394</c:v>
                </c:pt>
                <c:pt idx="722">
                  <c:v>38397</c:v>
                </c:pt>
                <c:pt idx="723">
                  <c:v>38398</c:v>
                </c:pt>
                <c:pt idx="724">
                  <c:v>38399</c:v>
                </c:pt>
                <c:pt idx="725">
                  <c:v>38400</c:v>
                </c:pt>
                <c:pt idx="726">
                  <c:v>38401</c:v>
                </c:pt>
                <c:pt idx="727">
                  <c:v>38404</c:v>
                </c:pt>
                <c:pt idx="728">
                  <c:v>38405</c:v>
                </c:pt>
                <c:pt idx="729">
                  <c:v>38406</c:v>
                </c:pt>
                <c:pt idx="730">
                  <c:v>38407</c:v>
                </c:pt>
                <c:pt idx="731">
                  <c:v>38408</c:v>
                </c:pt>
                <c:pt idx="732">
                  <c:v>38411</c:v>
                </c:pt>
                <c:pt idx="733">
                  <c:v>38412</c:v>
                </c:pt>
                <c:pt idx="734">
                  <c:v>38413</c:v>
                </c:pt>
                <c:pt idx="735">
                  <c:v>38414</c:v>
                </c:pt>
                <c:pt idx="736">
                  <c:v>38415</c:v>
                </c:pt>
                <c:pt idx="737">
                  <c:v>38418</c:v>
                </c:pt>
                <c:pt idx="738">
                  <c:v>38419</c:v>
                </c:pt>
                <c:pt idx="739">
                  <c:v>38420</c:v>
                </c:pt>
                <c:pt idx="740">
                  <c:v>38421</c:v>
                </c:pt>
                <c:pt idx="741">
                  <c:v>38422</c:v>
                </c:pt>
                <c:pt idx="742">
                  <c:v>38425</c:v>
                </c:pt>
                <c:pt idx="743">
                  <c:v>38426</c:v>
                </c:pt>
                <c:pt idx="744">
                  <c:v>38427</c:v>
                </c:pt>
                <c:pt idx="745">
                  <c:v>38428</c:v>
                </c:pt>
                <c:pt idx="746">
                  <c:v>38429</c:v>
                </c:pt>
                <c:pt idx="747">
                  <c:v>38432</c:v>
                </c:pt>
                <c:pt idx="748">
                  <c:v>38433</c:v>
                </c:pt>
                <c:pt idx="749">
                  <c:v>38434</c:v>
                </c:pt>
                <c:pt idx="750">
                  <c:v>38435</c:v>
                </c:pt>
                <c:pt idx="751">
                  <c:v>38436</c:v>
                </c:pt>
                <c:pt idx="752">
                  <c:v>38439</c:v>
                </c:pt>
                <c:pt idx="753">
                  <c:v>38440</c:v>
                </c:pt>
                <c:pt idx="754">
                  <c:v>38441</c:v>
                </c:pt>
                <c:pt idx="755">
                  <c:v>38442</c:v>
                </c:pt>
                <c:pt idx="756">
                  <c:v>38443</c:v>
                </c:pt>
                <c:pt idx="757">
                  <c:v>38446</c:v>
                </c:pt>
                <c:pt idx="758">
                  <c:v>38447</c:v>
                </c:pt>
                <c:pt idx="759">
                  <c:v>38448</c:v>
                </c:pt>
                <c:pt idx="760">
                  <c:v>38449</c:v>
                </c:pt>
                <c:pt idx="761">
                  <c:v>38450</c:v>
                </c:pt>
                <c:pt idx="762">
                  <c:v>38453</c:v>
                </c:pt>
                <c:pt idx="763">
                  <c:v>38454</c:v>
                </c:pt>
                <c:pt idx="764">
                  <c:v>38455</c:v>
                </c:pt>
                <c:pt idx="765">
                  <c:v>38456</c:v>
                </c:pt>
                <c:pt idx="766">
                  <c:v>38457</c:v>
                </c:pt>
                <c:pt idx="767">
                  <c:v>38460</c:v>
                </c:pt>
                <c:pt idx="768">
                  <c:v>38461</c:v>
                </c:pt>
                <c:pt idx="769">
                  <c:v>38462</c:v>
                </c:pt>
                <c:pt idx="770">
                  <c:v>38463</c:v>
                </c:pt>
                <c:pt idx="771">
                  <c:v>38464</c:v>
                </c:pt>
                <c:pt idx="772">
                  <c:v>38467</c:v>
                </c:pt>
                <c:pt idx="773">
                  <c:v>38468</c:v>
                </c:pt>
                <c:pt idx="774">
                  <c:v>38469</c:v>
                </c:pt>
                <c:pt idx="775">
                  <c:v>38470</c:v>
                </c:pt>
                <c:pt idx="776">
                  <c:v>38471</c:v>
                </c:pt>
                <c:pt idx="777">
                  <c:v>38474</c:v>
                </c:pt>
                <c:pt idx="778">
                  <c:v>38475</c:v>
                </c:pt>
                <c:pt idx="779">
                  <c:v>38476</c:v>
                </c:pt>
                <c:pt idx="780">
                  <c:v>38477</c:v>
                </c:pt>
                <c:pt idx="781">
                  <c:v>38478</c:v>
                </c:pt>
                <c:pt idx="782">
                  <c:v>38481</c:v>
                </c:pt>
                <c:pt idx="783">
                  <c:v>38482</c:v>
                </c:pt>
                <c:pt idx="784">
                  <c:v>38483</c:v>
                </c:pt>
                <c:pt idx="785">
                  <c:v>38484</c:v>
                </c:pt>
                <c:pt idx="786">
                  <c:v>38485</c:v>
                </c:pt>
                <c:pt idx="787">
                  <c:v>38488</c:v>
                </c:pt>
                <c:pt idx="788">
                  <c:v>38489</c:v>
                </c:pt>
                <c:pt idx="789">
                  <c:v>38490</c:v>
                </c:pt>
                <c:pt idx="790">
                  <c:v>38491</c:v>
                </c:pt>
                <c:pt idx="791">
                  <c:v>38492</c:v>
                </c:pt>
                <c:pt idx="792">
                  <c:v>38495</c:v>
                </c:pt>
                <c:pt idx="793">
                  <c:v>38496</c:v>
                </c:pt>
                <c:pt idx="794">
                  <c:v>38497</c:v>
                </c:pt>
                <c:pt idx="795">
                  <c:v>38498</c:v>
                </c:pt>
                <c:pt idx="796">
                  <c:v>38499</c:v>
                </c:pt>
                <c:pt idx="797">
                  <c:v>38502</c:v>
                </c:pt>
                <c:pt idx="798">
                  <c:v>38503</c:v>
                </c:pt>
                <c:pt idx="799">
                  <c:v>38504</c:v>
                </c:pt>
                <c:pt idx="800">
                  <c:v>38505</c:v>
                </c:pt>
                <c:pt idx="801">
                  <c:v>38506</c:v>
                </c:pt>
                <c:pt idx="802">
                  <c:v>38509</c:v>
                </c:pt>
                <c:pt idx="803">
                  <c:v>38510</c:v>
                </c:pt>
                <c:pt idx="804">
                  <c:v>38511</c:v>
                </c:pt>
                <c:pt idx="805">
                  <c:v>38512</c:v>
                </c:pt>
                <c:pt idx="806">
                  <c:v>38513</c:v>
                </c:pt>
                <c:pt idx="807">
                  <c:v>38516</c:v>
                </c:pt>
                <c:pt idx="808">
                  <c:v>38517</c:v>
                </c:pt>
                <c:pt idx="809">
                  <c:v>38518</c:v>
                </c:pt>
                <c:pt idx="810">
                  <c:v>38519</c:v>
                </c:pt>
                <c:pt idx="811">
                  <c:v>38520</c:v>
                </c:pt>
                <c:pt idx="812">
                  <c:v>38523</c:v>
                </c:pt>
                <c:pt idx="813">
                  <c:v>38524</c:v>
                </c:pt>
                <c:pt idx="814">
                  <c:v>38525</c:v>
                </c:pt>
                <c:pt idx="815">
                  <c:v>38526</c:v>
                </c:pt>
                <c:pt idx="816">
                  <c:v>38527</c:v>
                </c:pt>
                <c:pt idx="817">
                  <c:v>38530</c:v>
                </c:pt>
                <c:pt idx="818">
                  <c:v>38531</c:v>
                </c:pt>
                <c:pt idx="819">
                  <c:v>38532</c:v>
                </c:pt>
                <c:pt idx="820">
                  <c:v>38533</c:v>
                </c:pt>
                <c:pt idx="821">
                  <c:v>38534</c:v>
                </c:pt>
                <c:pt idx="822">
                  <c:v>38537</c:v>
                </c:pt>
                <c:pt idx="823">
                  <c:v>38538</c:v>
                </c:pt>
                <c:pt idx="824">
                  <c:v>38539</c:v>
                </c:pt>
                <c:pt idx="825">
                  <c:v>38540</c:v>
                </c:pt>
                <c:pt idx="826">
                  <c:v>38541</c:v>
                </c:pt>
                <c:pt idx="827">
                  <c:v>38544</c:v>
                </c:pt>
                <c:pt idx="828">
                  <c:v>38545</c:v>
                </c:pt>
                <c:pt idx="829">
                  <c:v>38546</c:v>
                </c:pt>
                <c:pt idx="830">
                  <c:v>38547</c:v>
                </c:pt>
                <c:pt idx="831">
                  <c:v>38548</c:v>
                </c:pt>
                <c:pt idx="832">
                  <c:v>38551</c:v>
                </c:pt>
                <c:pt idx="833">
                  <c:v>38552</c:v>
                </c:pt>
                <c:pt idx="834">
                  <c:v>38553</c:v>
                </c:pt>
                <c:pt idx="835">
                  <c:v>38554</c:v>
                </c:pt>
                <c:pt idx="836">
                  <c:v>38555</c:v>
                </c:pt>
                <c:pt idx="837">
                  <c:v>38558</c:v>
                </c:pt>
                <c:pt idx="838">
                  <c:v>38559</c:v>
                </c:pt>
                <c:pt idx="839">
                  <c:v>38560</c:v>
                </c:pt>
                <c:pt idx="840">
                  <c:v>38561</c:v>
                </c:pt>
                <c:pt idx="841">
                  <c:v>38562</c:v>
                </c:pt>
                <c:pt idx="842">
                  <c:v>38565</c:v>
                </c:pt>
                <c:pt idx="843">
                  <c:v>38566</c:v>
                </c:pt>
                <c:pt idx="844">
                  <c:v>38567</c:v>
                </c:pt>
                <c:pt idx="845">
                  <c:v>38568</c:v>
                </c:pt>
                <c:pt idx="846">
                  <c:v>38569</c:v>
                </c:pt>
                <c:pt idx="847">
                  <c:v>38572</c:v>
                </c:pt>
                <c:pt idx="848">
                  <c:v>38573</c:v>
                </c:pt>
                <c:pt idx="849">
                  <c:v>38574</c:v>
                </c:pt>
                <c:pt idx="850">
                  <c:v>38575</c:v>
                </c:pt>
                <c:pt idx="851">
                  <c:v>38576</c:v>
                </c:pt>
                <c:pt idx="852">
                  <c:v>38579</c:v>
                </c:pt>
                <c:pt idx="853">
                  <c:v>38580</c:v>
                </c:pt>
                <c:pt idx="854">
                  <c:v>38581</c:v>
                </c:pt>
                <c:pt idx="855">
                  <c:v>38582</c:v>
                </c:pt>
                <c:pt idx="856">
                  <c:v>38583</c:v>
                </c:pt>
                <c:pt idx="857">
                  <c:v>38586</c:v>
                </c:pt>
                <c:pt idx="858">
                  <c:v>38587</c:v>
                </c:pt>
                <c:pt idx="859">
                  <c:v>38588</c:v>
                </c:pt>
                <c:pt idx="860">
                  <c:v>38589</c:v>
                </c:pt>
                <c:pt idx="861">
                  <c:v>38590</c:v>
                </c:pt>
                <c:pt idx="862">
                  <c:v>38593</c:v>
                </c:pt>
                <c:pt idx="863">
                  <c:v>38594</c:v>
                </c:pt>
                <c:pt idx="864">
                  <c:v>38595</c:v>
                </c:pt>
                <c:pt idx="865">
                  <c:v>38596</c:v>
                </c:pt>
                <c:pt idx="866">
                  <c:v>38597</c:v>
                </c:pt>
                <c:pt idx="867">
                  <c:v>38600</c:v>
                </c:pt>
                <c:pt idx="868">
                  <c:v>38601</c:v>
                </c:pt>
                <c:pt idx="869">
                  <c:v>38602</c:v>
                </c:pt>
                <c:pt idx="870">
                  <c:v>38603</c:v>
                </c:pt>
                <c:pt idx="871">
                  <c:v>38604</c:v>
                </c:pt>
                <c:pt idx="872">
                  <c:v>38607</c:v>
                </c:pt>
                <c:pt idx="873">
                  <c:v>38608</c:v>
                </c:pt>
                <c:pt idx="874">
                  <c:v>38609</c:v>
                </c:pt>
                <c:pt idx="875">
                  <c:v>38610</c:v>
                </c:pt>
                <c:pt idx="876">
                  <c:v>38611</c:v>
                </c:pt>
                <c:pt idx="877">
                  <c:v>38614</c:v>
                </c:pt>
                <c:pt idx="878">
                  <c:v>38615</c:v>
                </c:pt>
                <c:pt idx="879">
                  <c:v>38616</c:v>
                </c:pt>
                <c:pt idx="880">
                  <c:v>38617</c:v>
                </c:pt>
                <c:pt idx="881">
                  <c:v>38618</c:v>
                </c:pt>
                <c:pt idx="882">
                  <c:v>38621</c:v>
                </c:pt>
                <c:pt idx="883">
                  <c:v>38622</c:v>
                </c:pt>
                <c:pt idx="884">
                  <c:v>38623</c:v>
                </c:pt>
                <c:pt idx="885">
                  <c:v>38624</c:v>
                </c:pt>
                <c:pt idx="886">
                  <c:v>38625</c:v>
                </c:pt>
                <c:pt idx="887">
                  <c:v>38628</c:v>
                </c:pt>
                <c:pt idx="888">
                  <c:v>38629</c:v>
                </c:pt>
                <c:pt idx="889">
                  <c:v>38630</c:v>
                </c:pt>
                <c:pt idx="890">
                  <c:v>38631</c:v>
                </c:pt>
                <c:pt idx="891">
                  <c:v>38632</c:v>
                </c:pt>
                <c:pt idx="892">
                  <c:v>38635</c:v>
                </c:pt>
                <c:pt idx="893">
                  <c:v>38636</c:v>
                </c:pt>
                <c:pt idx="894">
                  <c:v>38637</c:v>
                </c:pt>
                <c:pt idx="895">
                  <c:v>38638</c:v>
                </c:pt>
                <c:pt idx="896">
                  <c:v>38639</c:v>
                </c:pt>
                <c:pt idx="897">
                  <c:v>38642</c:v>
                </c:pt>
                <c:pt idx="898">
                  <c:v>38643</c:v>
                </c:pt>
                <c:pt idx="899">
                  <c:v>38644</c:v>
                </c:pt>
                <c:pt idx="900">
                  <c:v>38645</c:v>
                </c:pt>
                <c:pt idx="901">
                  <c:v>38646</c:v>
                </c:pt>
                <c:pt idx="902">
                  <c:v>38649</c:v>
                </c:pt>
                <c:pt idx="903">
                  <c:v>38650</c:v>
                </c:pt>
                <c:pt idx="904">
                  <c:v>38651</c:v>
                </c:pt>
                <c:pt idx="905">
                  <c:v>38652</c:v>
                </c:pt>
                <c:pt idx="906">
                  <c:v>38653</c:v>
                </c:pt>
                <c:pt idx="907">
                  <c:v>38656</c:v>
                </c:pt>
                <c:pt idx="908">
                  <c:v>38657</c:v>
                </c:pt>
                <c:pt idx="909">
                  <c:v>38658</c:v>
                </c:pt>
                <c:pt idx="910">
                  <c:v>38659</c:v>
                </c:pt>
                <c:pt idx="911">
                  <c:v>38660</c:v>
                </c:pt>
                <c:pt idx="912">
                  <c:v>38663</c:v>
                </c:pt>
                <c:pt idx="913">
                  <c:v>38664</c:v>
                </c:pt>
                <c:pt idx="914">
                  <c:v>38665</c:v>
                </c:pt>
                <c:pt idx="915">
                  <c:v>38666</c:v>
                </c:pt>
                <c:pt idx="916">
                  <c:v>38667</c:v>
                </c:pt>
                <c:pt idx="917">
                  <c:v>38670</c:v>
                </c:pt>
                <c:pt idx="918">
                  <c:v>38671</c:v>
                </c:pt>
                <c:pt idx="919">
                  <c:v>38672</c:v>
                </c:pt>
                <c:pt idx="920">
                  <c:v>38673</c:v>
                </c:pt>
                <c:pt idx="921">
                  <c:v>38674</c:v>
                </c:pt>
                <c:pt idx="922">
                  <c:v>38677</c:v>
                </c:pt>
                <c:pt idx="923">
                  <c:v>38678</c:v>
                </c:pt>
                <c:pt idx="924">
                  <c:v>38679</c:v>
                </c:pt>
                <c:pt idx="925">
                  <c:v>38680</c:v>
                </c:pt>
                <c:pt idx="926">
                  <c:v>38681</c:v>
                </c:pt>
                <c:pt idx="927">
                  <c:v>38684</c:v>
                </c:pt>
                <c:pt idx="928">
                  <c:v>38685</c:v>
                </c:pt>
                <c:pt idx="929">
                  <c:v>38686</c:v>
                </c:pt>
                <c:pt idx="930">
                  <c:v>38687</c:v>
                </c:pt>
                <c:pt idx="931">
                  <c:v>38688</c:v>
                </c:pt>
                <c:pt idx="932">
                  <c:v>38691</c:v>
                </c:pt>
                <c:pt idx="933">
                  <c:v>38692</c:v>
                </c:pt>
                <c:pt idx="934">
                  <c:v>38693</c:v>
                </c:pt>
                <c:pt idx="935">
                  <c:v>38694</c:v>
                </c:pt>
                <c:pt idx="936">
                  <c:v>38695</c:v>
                </c:pt>
                <c:pt idx="937">
                  <c:v>38698</c:v>
                </c:pt>
                <c:pt idx="938">
                  <c:v>38699</c:v>
                </c:pt>
                <c:pt idx="939">
                  <c:v>38700</c:v>
                </c:pt>
                <c:pt idx="940">
                  <c:v>38701</c:v>
                </c:pt>
                <c:pt idx="941">
                  <c:v>38702</c:v>
                </c:pt>
                <c:pt idx="942">
                  <c:v>38705</c:v>
                </c:pt>
                <c:pt idx="943">
                  <c:v>38706</c:v>
                </c:pt>
                <c:pt idx="944">
                  <c:v>38707</c:v>
                </c:pt>
                <c:pt idx="945">
                  <c:v>38708</c:v>
                </c:pt>
                <c:pt idx="946">
                  <c:v>38709</c:v>
                </c:pt>
                <c:pt idx="947">
                  <c:v>38712</c:v>
                </c:pt>
                <c:pt idx="948">
                  <c:v>38713</c:v>
                </c:pt>
                <c:pt idx="949">
                  <c:v>38714</c:v>
                </c:pt>
                <c:pt idx="950">
                  <c:v>38715</c:v>
                </c:pt>
                <c:pt idx="951">
                  <c:v>38716</c:v>
                </c:pt>
                <c:pt idx="952">
                  <c:v>38719</c:v>
                </c:pt>
                <c:pt idx="953">
                  <c:v>38720</c:v>
                </c:pt>
                <c:pt idx="954">
                  <c:v>38721</c:v>
                </c:pt>
                <c:pt idx="955">
                  <c:v>38722</c:v>
                </c:pt>
                <c:pt idx="956">
                  <c:v>38723</c:v>
                </c:pt>
                <c:pt idx="957">
                  <c:v>38726</c:v>
                </c:pt>
                <c:pt idx="958">
                  <c:v>38727</c:v>
                </c:pt>
                <c:pt idx="959">
                  <c:v>38728</c:v>
                </c:pt>
                <c:pt idx="960">
                  <c:v>38729</c:v>
                </c:pt>
                <c:pt idx="961">
                  <c:v>38730</c:v>
                </c:pt>
                <c:pt idx="962">
                  <c:v>38733</c:v>
                </c:pt>
                <c:pt idx="963">
                  <c:v>38734</c:v>
                </c:pt>
                <c:pt idx="964">
                  <c:v>38735</c:v>
                </c:pt>
                <c:pt idx="965">
                  <c:v>38736</c:v>
                </c:pt>
                <c:pt idx="966">
                  <c:v>38737</c:v>
                </c:pt>
                <c:pt idx="967">
                  <c:v>38740</c:v>
                </c:pt>
                <c:pt idx="968">
                  <c:v>38741</c:v>
                </c:pt>
                <c:pt idx="969">
                  <c:v>38742</c:v>
                </c:pt>
                <c:pt idx="970">
                  <c:v>38743</c:v>
                </c:pt>
                <c:pt idx="971">
                  <c:v>38744</c:v>
                </c:pt>
                <c:pt idx="972">
                  <c:v>38747</c:v>
                </c:pt>
                <c:pt idx="973">
                  <c:v>38748</c:v>
                </c:pt>
                <c:pt idx="974">
                  <c:v>38749</c:v>
                </c:pt>
                <c:pt idx="975">
                  <c:v>38750</c:v>
                </c:pt>
                <c:pt idx="976">
                  <c:v>38751</c:v>
                </c:pt>
                <c:pt idx="977">
                  <c:v>38754</c:v>
                </c:pt>
                <c:pt idx="978">
                  <c:v>38755</c:v>
                </c:pt>
                <c:pt idx="979">
                  <c:v>38756</c:v>
                </c:pt>
                <c:pt idx="980">
                  <c:v>38757</c:v>
                </c:pt>
                <c:pt idx="981">
                  <c:v>38758</c:v>
                </c:pt>
                <c:pt idx="982">
                  <c:v>38761</c:v>
                </c:pt>
                <c:pt idx="983">
                  <c:v>38762</c:v>
                </c:pt>
                <c:pt idx="984">
                  <c:v>38763</c:v>
                </c:pt>
                <c:pt idx="985">
                  <c:v>38764</c:v>
                </c:pt>
                <c:pt idx="986">
                  <c:v>38765</c:v>
                </c:pt>
                <c:pt idx="987">
                  <c:v>38768</c:v>
                </c:pt>
                <c:pt idx="988">
                  <c:v>38769</c:v>
                </c:pt>
                <c:pt idx="989">
                  <c:v>38770</c:v>
                </c:pt>
                <c:pt idx="990">
                  <c:v>38771</c:v>
                </c:pt>
                <c:pt idx="991">
                  <c:v>38772</c:v>
                </c:pt>
                <c:pt idx="992">
                  <c:v>38775</c:v>
                </c:pt>
                <c:pt idx="993">
                  <c:v>38776</c:v>
                </c:pt>
                <c:pt idx="994">
                  <c:v>38777</c:v>
                </c:pt>
                <c:pt idx="995">
                  <c:v>38778</c:v>
                </c:pt>
                <c:pt idx="996">
                  <c:v>38779</c:v>
                </c:pt>
                <c:pt idx="997">
                  <c:v>38782</c:v>
                </c:pt>
                <c:pt idx="998">
                  <c:v>38783</c:v>
                </c:pt>
                <c:pt idx="999">
                  <c:v>38784</c:v>
                </c:pt>
                <c:pt idx="1000">
                  <c:v>38785</c:v>
                </c:pt>
                <c:pt idx="1001">
                  <c:v>38786</c:v>
                </c:pt>
                <c:pt idx="1002">
                  <c:v>38789</c:v>
                </c:pt>
                <c:pt idx="1003">
                  <c:v>38790</c:v>
                </c:pt>
                <c:pt idx="1004">
                  <c:v>38791</c:v>
                </c:pt>
                <c:pt idx="1005">
                  <c:v>38792</c:v>
                </c:pt>
                <c:pt idx="1006">
                  <c:v>38793</c:v>
                </c:pt>
                <c:pt idx="1007">
                  <c:v>38796</c:v>
                </c:pt>
                <c:pt idx="1008">
                  <c:v>38797</c:v>
                </c:pt>
                <c:pt idx="1009">
                  <c:v>38798</c:v>
                </c:pt>
                <c:pt idx="1010">
                  <c:v>38799</c:v>
                </c:pt>
                <c:pt idx="1011">
                  <c:v>38800</c:v>
                </c:pt>
                <c:pt idx="1012">
                  <c:v>38803</c:v>
                </c:pt>
                <c:pt idx="1013">
                  <c:v>38804</c:v>
                </c:pt>
                <c:pt idx="1014">
                  <c:v>38805</c:v>
                </c:pt>
                <c:pt idx="1015">
                  <c:v>38806</c:v>
                </c:pt>
                <c:pt idx="1016">
                  <c:v>38807</c:v>
                </c:pt>
                <c:pt idx="1017">
                  <c:v>38810</c:v>
                </c:pt>
                <c:pt idx="1018">
                  <c:v>38811</c:v>
                </c:pt>
                <c:pt idx="1019">
                  <c:v>38812</c:v>
                </c:pt>
                <c:pt idx="1020">
                  <c:v>38813</c:v>
                </c:pt>
                <c:pt idx="1021">
                  <c:v>38814</c:v>
                </c:pt>
                <c:pt idx="1022">
                  <c:v>38817</c:v>
                </c:pt>
                <c:pt idx="1023">
                  <c:v>38818</c:v>
                </c:pt>
                <c:pt idx="1024">
                  <c:v>38819</c:v>
                </c:pt>
                <c:pt idx="1025">
                  <c:v>38820</c:v>
                </c:pt>
                <c:pt idx="1026">
                  <c:v>38821</c:v>
                </c:pt>
                <c:pt idx="1027">
                  <c:v>38824</c:v>
                </c:pt>
                <c:pt idx="1028">
                  <c:v>38825</c:v>
                </c:pt>
                <c:pt idx="1029">
                  <c:v>38826</c:v>
                </c:pt>
                <c:pt idx="1030">
                  <c:v>38827</c:v>
                </c:pt>
                <c:pt idx="1031">
                  <c:v>38828</c:v>
                </c:pt>
                <c:pt idx="1032">
                  <c:v>38831</c:v>
                </c:pt>
                <c:pt idx="1033">
                  <c:v>38832</c:v>
                </c:pt>
                <c:pt idx="1034">
                  <c:v>38833</c:v>
                </c:pt>
                <c:pt idx="1035">
                  <c:v>38834</c:v>
                </c:pt>
                <c:pt idx="1036">
                  <c:v>38835</c:v>
                </c:pt>
                <c:pt idx="1037">
                  <c:v>38838</c:v>
                </c:pt>
                <c:pt idx="1038">
                  <c:v>38839</c:v>
                </c:pt>
                <c:pt idx="1039">
                  <c:v>38840</c:v>
                </c:pt>
                <c:pt idx="1040">
                  <c:v>38841</c:v>
                </c:pt>
                <c:pt idx="1041">
                  <c:v>38842</c:v>
                </c:pt>
                <c:pt idx="1042">
                  <c:v>38845</c:v>
                </c:pt>
                <c:pt idx="1043">
                  <c:v>38846</c:v>
                </c:pt>
                <c:pt idx="1044">
                  <c:v>38847</c:v>
                </c:pt>
                <c:pt idx="1045">
                  <c:v>38848</c:v>
                </c:pt>
                <c:pt idx="1046">
                  <c:v>38849</c:v>
                </c:pt>
                <c:pt idx="1047">
                  <c:v>38852</c:v>
                </c:pt>
                <c:pt idx="1048">
                  <c:v>38853</c:v>
                </c:pt>
                <c:pt idx="1049">
                  <c:v>38854</c:v>
                </c:pt>
                <c:pt idx="1050">
                  <c:v>38855</c:v>
                </c:pt>
                <c:pt idx="1051">
                  <c:v>38856</c:v>
                </c:pt>
                <c:pt idx="1052">
                  <c:v>38859</c:v>
                </c:pt>
                <c:pt idx="1053">
                  <c:v>38860</c:v>
                </c:pt>
                <c:pt idx="1054">
                  <c:v>38861</c:v>
                </c:pt>
                <c:pt idx="1055">
                  <c:v>38862</c:v>
                </c:pt>
                <c:pt idx="1056">
                  <c:v>38863</c:v>
                </c:pt>
                <c:pt idx="1057">
                  <c:v>38866</c:v>
                </c:pt>
                <c:pt idx="1058">
                  <c:v>38867</c:v>
                </c:pt>
                <c:pt idx="1059">
                  <c:v>38868</c:v>
                </c:pt>
                <c:pt idx="1060">
                  <c:v>38869</c:v>
                </c:pt>
                <c:pt idx="1061">
                  <c:v>38870</c:v>
                </c:pt>
                <c:pt idx="1062">
                  <c:v>38873</c:v>
                </c:pt>
                <c:pt idx="1063">
                  <c:v>38874</c:v>
                </c:pt>
                <c:pt idx="1064">
                  <c:v>38875</c:v>
                </c:pt>
                <c:pt idx="1065">
                  <c:v>38876</c:v>
                </c:pt>
                <c:pt idx="1066">
                  <c:v>38877</c:v>
                </c:pt>
                <c:pt idx="1067">
                  <c:v>38880</c:v>
                </c:pt>
                <c:pt idx="1068">
                  <c:v>38881</c:v>
                </c:pt>
                <c:pt idx="1069">
                  <c:v>38882</c:v>
                </c:pt>
                <c:pt idx="1070">
                  <c:v>38883</c:v>
                </c:pt>
                <c:pt idx="1071">
                  <c:v>38884</c:v>
                </c:pt>
                <c:pt idx="1072">
                  <c:v>38887</c:v>
                </c:pt>
                <c:pt idx="1073">
                  <c:v>38888</c:v>
                </c:pt>
                <c:pt idx="1074">
                  <c:v>38889</c:v>
                </c:pt>
                <c:pt idx="1075">
                  <c:v>38890</c:v>
                </c:pt>
                <c:pt idx="1076">
                  <c:v>38891</c:v>
                </c:pt>
                <c:pt idx="1077">
                  <c:v>38894</c:v>
                </c:pt>
                <c:pt idx="1078">
                  <c:v>38895</c:v>
                </c:pt>
                <c:pt idx="1079">
                  <c:v>38896</c:v>
                </c:pt>
                <c:pt idx="1080">
                  <c:v>38897</c:v>
                </c:pt>
                <c:pt idx="1081">
                  <c:v>38898</c:v>
                </c:pt>
                <c:pt idx="1082">
                  <c:v>38901</c:v>
                </c:pt>
                <c:pt idx="1083">
                  <c:v>38902</c:v>
                </c:pt>
                <c:pt idx="1084">
                  <c:v>38903</c:v>
                </c:pt>
                <c:pt idx="1085">
                  <c:v>38904</c:v>
                </c:pt>
                <c:pt idx="1086">
                  <c:v>38905</c:v>
                </c:pt>
                <c:pt idx="1087">
                  <c:v>38908</c:v>
                </c:pt>
                <c:pt idx="1088">
                  <c:v>38909</c:v>
                </c:pt>
                <c:pt idx="1089">
                  <c:v>38910</c:v>
                </c:pt>
                <c:pt idx="1090">
                  <c:v>38911</c:v>
                </c:pt>
                <c:pt idx="1091">
                  <c:v>38912</c:v>
                </c:pt>
                <c:pt idx="1092">
                  <c:v>38915</c:v>
                </c:pt>
                <c:pt idx="1093">
                  <c:v>38916</c:v>
                </c:pt>
                <c:pt idx="1094">
                  <c:v>38917</c:v>
                </c:pt>
                <c:pt idx="1095">
                  <c:v>38918</c:v>
                </c:pt>
                <c:pt idx="1096">
                  <c:v>38919</c:v>
                </c:pt>
                <c:pt idx="1097">
                  <c:v>38922</c:v>
                </c:pt>
                <c:pt idx="1098">
                  <c:v>38923</c:v>
                </c:pt>
                <c:pt idx="1099">
                  <c:v>38924</c:v>
                </c:pt>
                <c:pt idx="1100">
                  <c:v>38925</c:v>
                </c:pt>
                <c:pt idx="1101">
                  <c:v>38926</c:v>
                </c:pt>
                <c:pt idx="1102">
                  <c:v>38929</c:v>
                </c:pt>
                <c:pt idx="1103">
                  <c:v>38930</c:v>
                </c:pt>
                <c:pt idx="1104">
                  <c:v>38931</c:v>
                </c:pt>
                <c:pt idx="1105">
                  <c:v>38932</c:v>
                </c:pt>
                <c:pt idx="1106">
                  <c:v>38933</c:v>
                </c:pt>
                <c:pt idx="1107">
                  <c:v>38936</c:v>
                </c:pt>
                <c:pt idx="1108">
                  <c:v>38937</c:v>
                </c:pt>
                <c:pt idx="1109">
                  <c:v>38938</c:v>
                </c:pt>
                <c:pt idx="1110">
                  <c:v>38939</c:v>
                </c:pt>
                <c:pt idx="1111">
                  <c:v>38940</c:v>
                </c:pt>
                <c:pt idx="1112">
                  <c:v>38943</c:v>
                </c:pt>
                <c:pt idx="1113">
                  <c:v>38944</c:v>
                </c:pt>
                <c:pt idx="1114">
                  <c:v>38945</c:v>
                </c:pt>
                <c:pt idx="1115">
                  <c:v>38946</c:v>
                </c:pt>
                <c:pt idx="1116">
                  <c:v>38947</c:v>
                </c:pt>
                <c:pt idx="1117">
                  <c:v>38950</c:v>
                </c:pt>
                <c:pt idx="1118">
                  <c:v>38951</c:v>
                </c:pt>
                <c:pt idx="1119">
                  <c:v>38952</c:v>
                </c:pt>
                <c:pt idx="1120">
                  <c:v>38953</c:v>
                </c:pt>
                <c:pt idx="1121">
                  <c:v>38954</c:v>
                </c:pt>
                <c:pt idx="1122">
                  <c:v>38957</c:v>
                </c:pt>
                <c:pt idx="1123">
                  <c:v>38958</c:v>
                </c:pt>
                <c:pt idx="1124">
                  <c:v>38959</c:v>
                </c:pt>
                <c:pt idx="1125">
                  <c:v>38960</c:v>
                </c:pt>
                <c:pt idx="1126">
                  <c:v>38961</c:v>
                </c:pt>
                <c:pt idx="1127">
                  <c:v>38964</c:v>
                </c:pt>
                <c:pt idx="1128">
                  <c:v>38965</c:v>
                </c:pt>
                <c:pt idx="1129">
                  <c:v>38966</c:v>
                </c:pt>
                <c:pt idx="1130">
                  <c:v>38967</c:v>
                </c:pt>
                <c:pt idx="1131">
                  <c:v>38968</c:v>
                </c:pt>
                <c:pt idx="1132">
                  <c:v>38971</c:v>
                </c:pt>
                <c:pt idx="1133">
                  <c:v>38972</c:v>
                </c:pt>
                <c:pt idx="1134">
                  <c:v>38973</c:v>
                </c:pt>
                <c:pt idx="1135">
                  <c:v>38974</c:v>
                </c:pt>
                <c:pt idx="1136">
                  <c:v>38975</c:v>
                </c:pt>
                <c:pt idx="1137">
                  <c:v>38978</c:v>
                </c:pt>
                <c:pt idx="1138">
                  <c:v>38979</c:v>
                </c:pt>
                <c:pt idx="1139">
                  <c:v>38980</c:v>
                </c:pt>
                <c:pt idx="1140">
                  <c:v>38981</c:v>
                </c:pt>
                <c:pt idx="1141">
                  <c:v>38982</c:v>
                </c:pt>
                <c:pt idx="1142">
                  <c:v>38985</c:v>
                </c:pt>
                <c:pt idx="1143">
                  <c:v>38986</c:v>
                </c:pt>
                <c:pt idx="1144">
                  <c:v>38987</c:v>
                </c:pt>
                <c:pt idx="1145">
                  <c:v>38988</c:v>
                </c:pt>
                <c:pt idx="1146">
                  <c:v>38989</c:v>
                </c:pt>
                <c:pt idx="1147">
                  <c:v>38992</c:v>
                </c:pt>
                <c:pt idx="1148">
                  <c:v>38993</c:v>
                </c:pt>
                <c:pt idx="1149">
                  <c:v>38994</c:v>
                </c:pt>
                <c:pt idx="1150">
                  <c:v>38995</c:v>
                </c:pt>
                <c:pt idx="1151">
                  <c:v>38996</c:v>
                </c:pt>
                <c:pt idx="1152">
                  <c:v>38999</c:v>
                </c:pt>
                <c:pt idx="1153">
                  <c:v>39000</c:v>
                </c:pt>
                <c:pt idx="1154">
                  <c:v>39001</c:v>
                </c:pt>
                <c:pt idx="1155">
                  <c:v>39002</c:v>
                </c:pt>
                <c:pt idx="1156">
                  <c:v>39003</c:v>
                </c:pt>
                <c:pt idx="1157">
                  <c:v>39006</c:v>
                </c:pt>
                <c:pt idx="1158">
                  <c:v>39007</c:v>
                </c:pt>
                <c:pt idx="1159">
                  <c:v>39008</c:v>
                </c:pt>
                <c:pt idx="1160">
                  <c:v>39009</c:v>
                </c:pt>
                <c:pt idx="1161">
                  <c:v>39010</c:v>
                </c:pt>
                <c:pt idx="1162">
                  <c:v>39013</c:v>
                </c:pt>
                <c:pt idx="1163">
                  <c:v>39014</c:v>
                </c:pt>
                <c:pt idx="1164">
                  <c:v>39015</c:v>
                </c:pt>
                <c:pt idx="1165">
                  <c:v>39016</c:v>
                </c:pt>
                <c:pt idx="1166">
                  <c:v>39017</c:v>
                </c:pt>
                <c:pt idx="1167">
                  <c:v>39020</c:v>
                </c:pt>
                <c:pt idx="1168">
                  <c:v>39021</c:v>
                </c:pt>
                <c:pt idx="1169">
                  <c:v>39022</c:v>
                </c:pt>
                <c:pt idx="1170">
                  <c:v>39023</c:v>
                </c:pt>
                <c:pt idx="1171">
                  <c:v>39024</c:v>
                </c:pt>
                <c:pt idx="1172">
                  <c:v>39027</c:v>
                </c:pt>
                <c:pt idx="1173">
                  <c:v>39028</c:v>
                </c:pt>
                <c:pt idx="1174">
                  <c:v>39029</c:v>
                </c:pt>
                <c:pt idx="1175">
                  <c:v>39030</c:v>
                </c:pt>
                <c:pt idx="1176">
                  <c:v>39031</c:v>
                </c:pt>
                <c:pt idx="1177">
                  <c:v>39034</c:v>
                </c:pt>
                <c:pt idx="1178">
                  <c:v>39035</c:v>
                </c:pt>
                <c:pt idx="1179">
                  <c:v>39036</c:v>
                </c:pt>
                <c:pt idx="1180">
                  <c:v>39037</c:v>
                </c:pt>
                <c:pt idx="1181">
                  <c:v>39038</c:v>
                </c:pt>
                <c:pt idx="1182">
                  <c:v>39041</c:v>
                </c:pt>
                <c:pt idx="1183">
                  <c:v>39042</c:v>
                </c:pt>
                <c:pt idx="1184">
                  <c:v>39043</c:v>
                </c:pt>
                <c:pt idx="1185">
                  <c:v>39044</c:v>
                </c:pt>
                <c:pt idx="1186">
                  <c:v>39045</c:v>
                </c:pt>
                <c:pt idx="1187">
                  <c:v>39048</c:v>
                </c:pt>
                <c:pt idx="1188">
                  <c:v>39049</c:v>
                </c:pt>
                <c:pt idx="1189">
                  <c:v>39050</c:v>
                </c:pt>
                <c:pt idx="1190">
                  <c:v>39051</c:v>
                </c:pt>
                <c:pt idx="1191">
                  <c:v>39052</c:v>
                </c:pt>
                <c:pt idx="1192">
                  <c:v>39055</c:v>
                </c:pt>
                <c:pt idx="1193">
                  <c:v>39056</c:v>
                </c:pt>
                <c:pt idx="1194">
                  <c:v>39057</c:v>
                </c:pt>
                <c:pt idx="1195">
                  <c:v>39058</c:v>
                </c:pt>
                <c:pt idx="1196">
                  <c:v>39059</c:v>
                </c:pt>
                <c:pt idx="1197">
                  <c:v>39062</c:v>
                </c:pt>
                <c:pt idx="1198">
                  <c:v>39063</c:v>
                </c:pt>
                <c:pt idx="1199">
                  <c:v>39064</c:v>
                </c:pt>
                <c:pt idx="1200">
                  <c:v>39065</c:v>
                </c:pt>
                <c:pt idx="1201">
                  <c:v>39066</c:v>
                </c:pt>
                <c:pt idx="1202">
                  <c:v>39069</c:v>
                </c:pt>
                <c:pt idx="1203">
                  <c:v>39070</c:v>
                </c:pt>
                <c:pt idx="1204">
                  <c:v>39071</c:v>
                </c:pt>
                <c:pt idx="1205">
                  <c:v>39072</c:v>
                </c:pt>
                <c:pt idx="1206">
                  <c:v>39073</c:v>
                </c:pt>
                <c:pt idx="1207">
                  <c:v>39076</c:v>
                </c:pt>
                <c:pt idx="1208">
                  <c:v>39077</c:v>
                </c:pt>
                <c:pt idx="1209">
                  <c:v>39078</c:v>
                </c:pt>
                <c:pt idx="1210">
                  <c:v>39079</c:v>
                </c:pt>
                <c:pt idx="1211">
                  <c:v>39080</c:v>
                </c:pt>
                <c:pt idx="1212">
                  <c:v>39083</c:v>
                </c:pt>
                <c:pt idx="1213">
                  <c:v>39084</c:v>
                </c:pt>
                <c:pt idx="1214">
                  <c:v>39085</c:v>
                </c:pt>
                <c:pt idx="1215">
                  <c:v>39086</c:v>
                </c:pt>
                <c:pt idx="1216">
                  <c:v>39087</c:v>
                </c:pt>
                <c:pt idx="1217">
                  <c:v>39090</c:v>
                </c:pt>
                <c:pt idx="1218">
                  <c:v>39091</c:v>
                </c:pt>
                <c:pt idx="1219">
                  <c:v>39092</c:v>
                </c:pt>
                <c:pt idx="1220">
                  <c:v>39093</c:v>
                </c:pt>
                <c:pt idx="1221">
                  <c:v>39094</c:v>
                </c:pt>
                <c:pt idx="1222">
                  <c:v>39097</c:v>
                </c:pt>
                <c:pt idx="1223">
                  <c:v>39098</c:v>
                </c:pt>
                <c:pt idx="1224">
                  <c:v>39099</c:v>
                </c:pt>
                <c:pt idx="1225">
                  <c:v>39100</c:v>
                </c:pt>
                <c:pt idx="1226">
                  <c:v>39101</c:v>
                </c:pt>
                <c:pt idx="1227">
                  <c:v>39104</c:v>
                </c:pt>
                <c:pt idx="1228">
                  <c:v>39105</c:v>
                </c:pt>
                <c:pt idx="1229">
                  <c:v>39106</c:v>
                </c:pt>
                <c:pt idx="1230">
                  <c:v>39107</c:v>
                </c:pt>
                <c:pt idx="1231">
                  <c:v>39108</c:v>
                </c:pt>
                <c:pt idx="1232">
                  <c:v>39111</c:v>
                </c:pt>
                <c:pt idx="1233">
                  <c:v>39112</c:v>
                </c:pt>
                <c:pt idx="1234">
                  <c:v>39113</c:v>
                </c:pt>
                <c:pt idx="1235">
                  <c:v>39114</c:v>
                </c:pt>
                <c:pt idx="1236">
                  <c:v>39115</c:v>
                </c:pt>
                <c:pt idx="1237">
                  <c:v>39118</c:v>
                </c:pt>
                <c:pt idx="1238">
                  <c:v>39119</c:v>
                </c:pt>
                <c:pt idx="1239">
                  <c:v>39120</c:v>
                </c:pt>
                <c:pt idx="1240">
                  <c:v>39121</c:v>
                </c:pt>
                <c:pt idx="1241">
                  <c:v>39122</c:v>
                </c:pt>
                <c:pt idx="1242">
                  <c:v>39125</c:v>
                </c:pt>
                <c:pt idx="1243">
                  <c:v>39126</c:v>
                </c:pt>
                <c:pt idx="1244">
                  <c:v>39127</c:v>
                </c:pt>
                <c:pt idx="1245">
                  <c:v>39128</c:v>
                </c:pt>
                <c:pt idx="1246">
                  <c:v>39129</c:v>
                </c:pt>
                <c:pt idx="1247">
                  <c:v>39132</c:v>
                </c:pt>
                <c:pt idx="1248">
                  <c:v>39133</c:v>
                </c:pt>
                <c:pt idx="1249">
                  <c:v>39134</c:v>
                </c:pt>
                <c:pt idx="1250">
                  <c:v>39135</c:v>
                </c:pt>
                <c:pt idx="1251">
                  <c:v>39136</c:v>
                </c:pt>
                <c:pt idx="1252">
                  <c:v>39139</c:v>
                </c:pt>
                <c:pt idx="1253">
                  <c:v>39140</c:v>
                </c:pt>
                <c:pt idx="1254">
                  <c:v>39141</c:v>
                </c:pt>
                <c:pt idx="1255">
                  <c:v>39142</c:v>
                </c:pt>
                <c:pt idx="1256">
                  <c:v>39143</c:v>
                </c:pt>
                <c:pt idx="1257">
                  <c:v>39146</c:v>
                </c:pt>
                <c:pt idx="1258">
                  <c:v>39147</c:v>
                </c:pt>
                <c:pt idx="1259">
                  <c:v>39148</c:v>
                </c:pt>
                <c:pt idx="1260">
                  <c:v>39149</c:v>
                </c:pt>
                <c:pt idx="1261">
                  <c:v>39150</c:v>
                </c:pt>
                <c:pt idx="1262">
                  <c:v>39153</c:v>
                </c:pt>
                <c:pt idx="1263">
                  <c:v>39154</c:v>
                </c:pt>
                <c:pt idx="1264">
                  <c:v>39155</c:v>
                </c:pt>
                <c:pt idx="1265">
                  <c:v>39156</c:v>
                </c:pt>
                <c:pt idx="1266">
                  <c:v>39157</c:v>
                </c:pt>
                <c:pt idx="1267">
                  <c:v>39160</c:v>
                </c:pt>
                <c:pt idx="1268">
                  <c:v>39161</c:v>
                </c:pt>
                <c:pt idx="1269">
                  <c:v>39162</c:v>
                </c:pt>
                <c:pt idx="1270">
                  <c:v>39163</c:v>
                </c:pt>
                <c:pt idx="1271">
                  <c:v>39164</c:v>
                </c:pt>
                <c:pt idx="1272">
                  <c:v>39167</c:v>
                </c:pt>
                <c:pt idx="1273">
                  <c:v>39168</c:v>
                </c:pt>
                <c:pt idx="1274">
                  <c:v>39169</c:v>
                </c:pt>
                <c:pt idx="1275">
                  <c:v>39170</c:v>
                </c:pt>
                <c:pt idx="1276">
                  <c:v>39171</c:v>
                </c:pt>
                <c:pt idx="1277">
                  <c:v>39174</c:v>
                </c:pt>
                <c:pt idx="1278">
                  <c:v>39175</c:v>
                </c:pt>
                <c:pt idx="1279">
                  <c:v>39176</c:v>
                </c:pt>
                <c:pt idx="1280">
                  <c:v>39177</c:v>
                </c:pt>
                <c:pt idx="1281">
                  <c:v>39178</c:v>
                </c:pt>
                <c:pt idx="1282">
                  <c:v>39181</c:v>
                </c:pt>
                <c:pt idx="1283">
                  <c:v>39182</c:v>
                </c:pt>
                <c:pt idx="1284">
                  <c:v>39183</c:v>
                </c:pt>
                <c:pt idx="1285">
                  <c:v>39184</c:v>
                </c:pt>
                <c:pt idx="1286">
                  <c:v>39185</c:v>
                </c:pt>
                <c:pt idx="1287">
                  <c:v>39188</c:v>
                </c:pt>
                <c:pt idx="1288">
                  <c:v>39189</c:v>
                </c:pt>
                <c:pt idx="1289">
                  <c:v>39190</c:v>
                </c:pt>
                <c:pt idx="1290">
                  <c:v>39191</c:v>
                </c:pt>
                <c:pt idx="1291">
                  <c:v>39192</c:v>
                </c:pt>
                <c:pt idx="1292">
                  <c:v>39195</c:v>
                </c:pt>
                <c:pt idx="1293">
                  <c:v>39196</c:v>
                </c:pt>
                <c:pt idx="1294">
                  <c:v>39197</c:v>
                </c:pt>
                <c:pt idx="1295">
                  <c:v>39198</c:v>
                </c:pt>
                <c:pt idx="1296">
                  <c:v>39199</c:v>
                </c:pt>
                <c:pt idx="1297">
                  <c:v>39202</c:v>
                </c:pt>
                <c:pt idx="1298">
                  <c:v>39203</c:v>
                </c:pt>
                <c:pt idx="1299">
                  <c:v>39204</c:v>
                </c:pt>
                <c:pt idx="1300">
                  <c:v>39205</c:v>
                </c:pt>
                <c:pt idx="1301">
                  <c:v>39206</c:v>
                </c:pt>
                <c:pt idx="1302">
                  <c:v>39209</c:v>
                </c:pt>
                <c:pt idx="1303">
                  <c:v>39210</c:v>
                </c:pt>
                <c:pt idx="1304">
                  <c:v>39211</c:v>
                </c:pt>
                <c:pt idx="1305">
                  <c:v>39212</c:v>
                </c:pt>
                <c:pt idx="1306">
                  <c:v>39213</c:v>
                </c:pt>
                <c:pt idx="1307">
                  <c:v>39216</c:v>
                </c:pt>
                <c:pt idx="1308">
                  <c:v>39217</c:v>
                </c:pt>
                <c:pt idx="1309">
                  <c:v>39218</c:v>
                </c:pt>
                <c:pt idx="1310">
                  <c:v>39219</c:v>
                </c:pt>
                <c:pt idx="1311">
                  <c:v>39220</c:v>
                </c:pt>
                <c:pt idx="1312">
                  <c:v>39223</c:v>
                </c:pt>
                <c:pt idx="1313">
                  <c:v>39224</c:v>
                </c:pt>
                <c:pt idx="1314">
                  <c:v>39225</c:v>
                </c:pt>
                <c:pt idx="1315">
                  <c:v>39226</c:v>
                </c:pt>
                <c:pt idx="1316">
                  <c:v>39227</c:v>
                </c:pt>
                <c:pt idx="1317">
                  <c:v>39230</c:v>
                </c:pt>
                <c:pt idx="1318">
                  <c:v>39231</c:v>
                </c:pt>
                <c:pt idx="1319">
                  <c:v>39232</c:v>
                </c:pt>
                <c:pt idx="1320">
                  <c:v>39233</c:v>
                </c:pt>
                <c:pt idx="1321">
                  <c:v>39234</c:v>
                </c:pt>
                <c:pt idx="1322">
                  <c:v>39237</c:v>
                </c:pt>
                <c:pt idx="1323">
                  <c:v>39238</c:v>
                </c:pt>
                <c:pt idx="1324">
                  <c:v>39239</c:v>
                </c:pt>
                <c:pt idx="1325">
                  <c:v>39240</c:v>
                </c:pt>
                <c:pt idx="1326">
                  <c:v>39241</c:v>
                </c:pt>
                <c:pt idx="1327">
                  <c:v>39244</c:v>
                </c:pt>
                <c:pt idx="1328">
                  <c:v>39245</c:v>
                </c:pt>
                <c:pt idx="1329">
                  <c:v>39246</c:v>
                </c:pt>
                <c:pt idx="1330">
                  <c:v>39247</c:v>
                </c:pt>
                <c:pt idx="1331">
                  <c:v>39248</c:v>
                </c:pt>
                <c:pt idx="1332">
                  <c:v>39251</c:v>
                </c:pt>
                <c:pt idx="1333">
                  <c:v>39252</c:v>
                </c:pt>
                <c:pt idx="1334">
                  <c:v>39253</c:v>
                </c:pt>
                <c:pt idx="1335">
                  <c:v>39254</c:v>
                </c:pt>
                <c:pt idx="1336">
                  <c:v>39255</c:v>
                </c:pt>
                <c:pt idx="1337">
                  <c:v>39258</c:v>
                </c:pt>
                <c:pt idx="1338">
                  <c:v>39259</c:v>
                </c:pt>
                <c:pt idx="1339">
                  <c:v>39260</c:v>
                </c:pt>
                <c:pt idx="1340">
                  <c:v>39261</c:v>
                </c:pt>
                <c:pt idx="1341">
                  <c:v>39262</c:v>
                </c:pt>
                <c:pt idx="1342">
                  <c:v>39265</c:v>
                </c:pt>
                <c:pt idx="1343">
                  <c:v>39266</c:v>
                </c:pt>
                <c:pt idx="1344">
                  <c:v>39267</c:v>
                </c:pt>
                <c:pt idx="1345">
                  <c:v>39268</c:v>
                </c:pt>
                <c:pt idx="1346">
                  <c:v>39269</c:v>
                </c:pt>
                <c:pt idx="1347">
                  <c:v>39272</c:v>
                </c:pt>
                <c:pt idx="1348">
                  <c:v>39273</c:v>
                </c:pt>
                <c:pt idx="1349">
                  <c:v>39274</c:v>
                </c:pt>
                <c:pt idx="1350">
                  <c:v>39275</c:v>
                </c:pt>
                <c:pt idx="1351">
                  <c:v>39276</c:v>
                </c:pt>
                <c:pt idx="1352">
                  <c:v>39279</c:v>
                </c:pt>
                <c:pt idx="1353">
                  <c:v>39280</c:v>
                </c:pt>
                <c:pt idx="1354">
                  <c:v>39281</c:v>
                </c:pt>
                <c:pt idx="1355">
                  <c:v>39282</c:v>
                </c:pt>
                <c:pt idx="1356">
                  <c:v>39283</c:v>
                </c:pt>
                <c:pt idx="1357">
                  <c:v>39286</c:v>
                </c:pt>
                <c:pt idx="1358">
                  <c:v>39287</c:v>
                </c:pt>
                <c:pt idx="1359">
                  <c:v>39288</c:v>
                </c:pt>
                <c:pt idx="1360">
                  <c:v>39289</c:v>
                </c:pt>
                <c:pt idx="1361">
                  <c:v>39290</c:v>
                </c:pt>
                <c:pt idx="1362">
                  <c:v>39293</c:v>
                </c:pt>
                <c:pt idx="1363">
                  <c:v>39294</c:v>
                </c:pt>
                <c:pt idx="1364">
                  <c:v>39295</c:v>
                </c:pt>
                <c:pt idx="1365">
                  <c:v>39296</c:v>
                </c:pt>
                <c:pt idx="1366">
                  <c:v>39297</c:v>
                </c:pt>
                <c:pt idx="1367">
                  <c:v>39300</c:v>
                </c:pt>
                <c:pt idx="1368">
                  <c:v>39301</c:v>
                </c:pt>
                <c:pt idx="1369">
                  <c:v>39302</c:v>
                </c:pt>
                <c:pt idx="1370">
                  <c:v>39303</c:v>
                </c:pt>
                <c:pt idx="1371">
                  <c:v>39304</c:v>
                </c:pt>
                <c:pt idx="1372">
                  <c:v>39307</c:v>
                </c:pt>
                <c:pt idx="1373">
                  <c:v>39308</c:v>
                </c:pt>
                <c:pt idx="1374">
                  <c:v>39309</c:v>
                </c:pt>
                <c:pt idx="1375">
                  <c:v>39310</c:v>
                </c:pt>
                <c:pt idx="1376">
                  <c:v>39311</c:v>
                </c:pt>
                <c:pt idx="1377">
                  <c:v>39314</c:v>
                </c:pt>
                <c:pt idx="1378">
                  <c:v>39315</c:v>
                </c:pt>
                <c:pt idx="1379">
                  <c:v>39316</c:v>
                </c:pt>
                <c:pt idx="1380">
                  <c:v>39317</c:v>
                </c:pt>
                <c:pt idx="1381">
                  <c:v>39318</c:v>
                </c:pt>
                <c:pt idx="1382">
                  <c:v>39321</c:v>
                </c:pt>
                <c:pt idx="1383">
                  <c:v>39322</c:v>
                </c:pt>
                <c:pt idx="1384">
                  <c:v>39323</c:v>
                </c:pt>
                <c:pt idx="1385">
                  <c:v>39324</c:v>
                </c:pt>
                <c:pt idx="1386">
                  <c:v>39325</c:v>
                </c:pt>
                <c:pt idx="1387">
                  <c:v>39328</c:v>
                </c:pt>
                <c:pt idx="1388">
                  <c:v>39329</c:v>
                </c:pt>
                <c:pt idx="1389">
                  <c:v>39330</c:v>
                </c:pt>
                <c:pt idx="1390">
                  <c:v>39331</c:v>
                </c:pt>
                <c:pt idx="1391">
                  <c:v>39332</c:v>
                </c:pt>
                <c:pt idx="1392">
                  <c:v>39335</c:v>
                </c:pt>
                <c:pt idx="1393">
                  <c:v>39336</c:v>
                </c:pt>
                <c:pt idx="1394">
                  <c:v>39337</c:v>
                </c:pt>
                <c:pt idx="1395">
                  <c:v>39338</c:v>
                </c:pt>
                <c:pt idx="1396">
                  <c:v>39339</c:v>
                </c:pt>
                <c:pt idx="1397">
                  <c:v>39342</c:v>
                </c:pt>
                <c:pt idx="1398">
                  <c:v>39343</c:v>
                </c:pt>
                <c:pt idx="1399">
                  <c:v>39344</c:v>
                </c:pt>
                <c:pt idx="1400">
                  <c:v>39345</c:v>
                </c:pt>
                <c:pt idx="1401">
                  <c:v>39346</c:v>
                </c:pt>
                <c:pt idx="1402">
                  <c:v>39349</c:v>
                </c:pt>
                <c:pt idx="1403">
                  <c:v>39350</c:v>
                </c:pt>
                <c:pt idx="1404">
                  <c:v>39351</c:v>
                </c:pt>
                <c:pt idx="1405">
                  <c:v>39352</c:v>
                </c:pt>
                <c:pt idx="1406">
                  <c:v>39353</c:v>
                </c:pt>
                <c:pt idx="1407">
                  <c:v>39356</c:v>
                </c:pt>
                <c:pt idx="1408">
                  <c:v>39357</c:v>
                </c:pt>
                <c:pt idx="1409">
                  <c:v>39358</c:v>
                </c:pt>
                <c:pt idx="1410">
                  <c:v>39359</c:v>
                </c:pt>
                <c:pt idx="1411">
                  <c:v>39360</c:v>
                </c:pt>
                <c:pt idx="1412">
                  <c:v>39363</c:v>
                </c:pt>
                <c:pt idx="1413">
                  <c:v>39364</c:v>
                </c:pt>
                <c:pt idx="1414">
                  <c:v>39365</c:v>
                </c:pt>
                <c:pt idx="1415">
                  <c:v>39366</c:v>
                </c:pt>
                <c:pt idx="1416">
                  <c:v>39367</c:v>
                </c:pt>
                <c:pt idx="1417">
                  <c:v>39370</c:v>
                </c:pt>
                <c:pt idx="1418">
                  <c:v>39371</c:v>
                </c:pt>
                <c:pt idx="1419">
                  <c:v>39372</c:v>
                </c:pt>
                <c:pt idx="1420">
                  <c:v>39373</c:v>
                </c:pt>
                <c:pt idx="1421">
                  <c:v>39374</c:v>
                </c:pt>
                <c:pt idx="1422">
                  <c:v>39377</c:v>
                </c:pt>
                <c:pt idx="1423">
                  <c:v>39378</c:v>
                </c:pt>
                <c:pt idx="1424">
                  <c:v>39379</c:v>
                </c:pt>
                <c:pt idx="1425">
                  <c:v>39380</c:v>
                </c:pt>
                <c:pt idx="1426">
                  <c:v>39381</c:v>
                </c:pt>
                <c:pt idx="1427">
                  <c:v>39384</c:v>
                </c:pt>
                <c:pt idx="1428">
                  <c:v>39385</c:v>
                </c:pt>
                <c:pt idx="1429">
                  <c:v>39386</c:v>
                </c:pt>
                <c:pt idx="1430">
                  <c:v>39387</c:v>
                </c:pt>
                <c:pt idx="1431">
                  <c:v>39388</c:v>
                </c:pt>
                <c:pt idx="1432">
                  <c:v>39391</c:v>
                </c:pt>
                <c:pt idx="1433">
                  <c:v>39392</c:v>
                </c:pt>
                <c:pt idx="1434">
                  <c:v>39393</c:v>
                </c:pt>
                <c:pt idx="1435">
                  <c:v>39394</c:v>
                </c:pt>
                <c:pt idx="1436">
                  <c:v>39395</c:v>
                </c:pt>
                <c:pt idx="1437">
                  <c:v>39398</c:v>
                </c:pt>
                <c:pt idx="1438">
                  <c:v>39399</c:v>
                </c:pt>
                <c:pt idx="1439">
                  <c:v>39400</c:v>
                </c:pt>
                <c:pt idx="1440">
                  <c:v>39401</c:v>
                </c:pt>
                <c:pt idx="1441">
                  <c:v>39402</c:v>
                </c:pt>
                <c:pt idx="1442">
                  <c:v>39405</c:v>
                </c:pt>
                <c:pt idx="1443">
                  <c:v>39406</c:v>
                </c:pt>
                <c:pt idx="1444">
                  <c:v>39407</c:v>
                </c:pt>
                <c:pt idx="1445">
                  <c:v>39408</c:v>
                </c:pt>
                <c:pt idx="1446">
                  <c:v>39409</c:v>
                </c:pt>
                <c:pt idx="1447">
                  <c:v>39412</c:v>
                </c:pt>
                <c:pt idx="1448">
                  <c:v>39413</c:v>
                </c:pt>
                <c:pt idx="1449">
                  <c:v>39414</c:v>
                </c:pt>
                <c:pt idx="1450">
                  <c:v>39415</c:v>
                </c:pt>
                <c:pt idx="1451">
                  <c:v>39416</c:v>
                </c:pt>
                <c:pt idx="1452">
                  <c:v>39419</c:v>
                </c:pt>
                <c:pt idx="1453">
                  <c:v>39420</c:v>
                </c:pt>
                <c:pt idx="1454">
                  <c:v>39421</c:v>
                </c:pt>
                <c:pt idx="1455">
                  <c:v>39422</c:v>
                </c:pt>
                <c:pt idx="1456">
                  <c:v>39423</c:v>
                </c:pt>
                <c:pt idx="1457">
                  <c:v>39426</c:v>
                </c:pt>
                <c:pt idx="1458">
                  <c:v>39427</c:v>
                </c:pt>
                <c:pt idx="1459">
                  <c:v>39428</c:v>
                </c:pt>
                <c:pt idx="1460">
                  <c:v>39429</c:v>
                </c:pt>
                <c:pt idx="1461">
                  <c:v>39430</c:v>
                </c:pt>
                <c:pt idx="1462">
                  <c:v>39433</c:v>
                </c:pt>
                <c:pt idx="1463">
                  <c:v>39434</c:v>
                </c:pt>
                <c:pt idx="1464">
                  <c:v>39435</c:v>
                </c:pt>
                <c:pt idx="1465">
                  <c:v>39436</c:v>
                </c:pt>
                <c:pt idx="1466">
                  <c:v>39437</c:v>
                </c:pt>
                <c:pt idx="1467">
                  <c:v>39440</c:v>
                </c:pt>
                <c:pt idx="1468">
                  <c:v>39441</c:v>
                </c:pt>
                <c:pt idx="1469">
                  <c:v>39442</c:v>
                </c:pt>
                <c:pt idx="1470">
                  <c:v>39443</c:v>
                </c:pt>
                <c:pt idx="1471">
                  <c:v>39444</c:v>
                </c:pt>
                <c:pt idx="1472">
                  <c:v>39447</c:v>
                </c:pt>
                <c:pt idx="1473">
                  <c:v>39448</c:v>
                </c:pt>
                <c:pt idx="1474">
                  <c:v>39449</c:v>
                </c:pt>
                <c:pt idx="1475">
                  <c:v>39450</c:v>
                </c:pt>
                <c:pt idx="1476">
                  <c:v>39451</c:v>
                </c:pt>
                <c:pt idx="1477">
                  <c:v>39454</c:v>
                </c:pt>
                <c:pt idx="1478">
                  <c:v>39455</c:v>
                </c:pt>
                <c:pt idx="1479">
                  <c:v>39456</c:v>
                </c:pt>
                <c:pt idx="1480">
                  <c:v>39457</c:v>
                </c:pt>
                <c:pt idx="1481">
                  <c:v>39458</c:v>
                </c:pt>
                <c:pt idx="1482">
                  <c:v>39461</c:v>
                </c:pt>
                <c:pt idx="1483">
                  <c:v>39462</c:v>
                </c:pt>
                <c:pt idx="1484">
                  <c:v>39463</c:v>
                </c:pt>
                <c:pt idx="1485">
                  <c:v>39464</c:v>
                </c:pt>
                <c:pt idx="1486">
                  <c:v>39465</c:v>
                </c:pt>
                <c:pt idx="1487">
                  <c:v>39468</c:v>
                </c:pt>
                <c:pt idx="1488">
                  <c:v>39469</c:v>
                </c:pt>
                <c:pt idx="1489">
                  <c:v>39470</c:v>
                </c:pt>
                <c:pt idx="1490">
                  <c:v>39471</c:v>
                </c:pt>
                <c:pt idx="1491">
                  <c:v>39472</c:v>
                </c:pt>
                <c:pt idx="1492">
                  <c:v>39475</c:v>
                </c:pt>
                <c:pt idx="1493">
                  <c:v>39476</c:v>
                </c:pt>
                <c:pt idx="1494">
                  <c:v>39477</c:v>
                </c:pt>
                <c:pt idx="1495">
                  <c:v>39478</c:v>
                </c:pt>
                <c:pt idx="1496">
                  <c:v>39479</c:v>
                </c:pt>
                <c:pt idx="1497">
                  <c:v>39482</c:v>
                </c:pt>
                <c:pt idx="1498">
                  <c:v>39483</c:v>
                </c:pt>
                <c:pt idx="1499">
                  <c:v>39484</c:v>
                </c:pt>
                <c:pt idx="1500">
                  <c:v>39485</c:v>
                </c:pt>
                <c:pt idx="1501">
                  <c:v>39486</c:v>
                </c:pt>
                <c:pt idx="1502">
                  <c:v>39489</c:v>
                </c:pt>
                <c:pt idx="1503">
                  <c:v>39490</c:v>
                </c:pt>
                <c:pt idx="1504">
                  <c:v>39491</c:v>
                </c:pt>
                <c:pt idx="1505">
                  <c:v>39492</c:v>
                </c:pt>
                <c:pt idx="1506">
                  <c:v>39493</c:v>
                </c:pt>
                <c:pt idx="1507">
                  <c:v>39496</c:v>
                </c:pt>
                <c:pt idx="1508">
                  <c:v>39497</c:v>
                </c:pt>
                <c:pt idx="1509">
                  <c:v>39498</c:v>
                </c:pt>
                <c:pt idx="1510">
                  <c:v>39499</c:v>
                </c:pt>
                <c:pt idx="1511">
                  <c:v>39500</c:v>
                </c:pt>
                <c:pt idx="1512">
                  <c:v>39503</c:v>
                </c:pt>
                <c:pt idx="1513">
                  <c:v>39504</c:v>
                </c:pt>
                <c:pt idx="1514">
                  <c:v>39505</c:v>
                </c:pt>
                <c:pt idx="1515">
                  <c:v>39506</c:v>
                </c:pt>
                <c:pt idx="1516">
                  <c:v>39507</c:v>
                </c:pt>
                <c:pt idx="1517">
                  <c:v>39510</c:v>
                </c:pt>
                <c:pt idx="1518">
                  <c:v>39511</c:v>
                </c:pt>
                <c:pt idx="1519">
                  <c:v>39512</c:v>
                </c:pt>
                <c:pt idx="1520">
                  <c:v>39513</c:v>
                </c:pt>
                <c:pt idx="1521">
                  <c:v>39514</c:v>
                </c:pt>
                <c:pt idx="1522">
                  <c:v>39517</c:v>
                </c:pt>
                <c:pt idx="1523">
                  <c:v>39518</c:v>
                </c:pt>
                <c:pt idx="1524">
                  <c:v>39519</c:v>
                </c:pt>
                <c:pt idx="1525">
                  <c:v>39520</c:v>
                </c:pt>
                <c:pt idx="1526">
                  <c:v>39521</c:v>
                </c:pt>
                <c:pt idx="1527">
                  <c:v>39524</c:v>
                </c:pt>
                <c:pt idx="1528">
                  <c:v>39525</c:v>
                </c:pt>
                <c:pt idx="1529">
                  <c:v>39526</c:v>
                </c:pt>
                <c:pt idx="1530">
                  <c:v>39527</c:v>
                </c:pt>
                <c:pt idx="1531">
                  <c:v>39528</c:v>
                </c:pt>
                <c:pt idx="1532">
                  <c:v>39531</c:v>
                </c:pt>
                <c:pt idx="1533">
                  <c:v>39532</c:v>
                </c:pt>
                <c:pt idx="1534">
                  <c:v>39533</c:v>
                </c:pt>
                <c:pt idx="1535">
                  <c:v>39534</c:v>
                </c:pt>
                <c:pt idx="1536">
                  <c:v>39535</c:v>
                </c:pt>
                <c:pt idx="1537">
                  <c:v>39538</c:v>
                </c:pt>
                <c:pt idx="1538">
                  <c:v>39539</c:v>
                </c:pt>
                <c:pt idx="1539">
                  <c:v>39540</c:v>
                </c:pt>
                <c:pt idx="1540">
                  <c:v>39541</c:v>
                </c:pt>
                <c:pt idx="1541">
                  <c:v>39542</c:v>
                </c:pt>
                <c:pt idx="1542">
                  <c:v>39545</c:v>
                </c:pt>
                <c:pt idx="1543">
                  <c:v>39546</c:v>
                </c:pt>
                <c:pt idx="1544">
                  <c:v>39547</c:v>
                </c:pt>
                <c:pt idx="1545">
                  <c:v>39548</c:v>
                </c:pt>
                <c:pt idx="1546">
                  <c:v>39549</c:v>
                </c:pt>
                <c:pt idx="1547">
                  <c:v>39552</c:v>
                </c:pt>
                <c:pt idx="1548">
                  <c:v>39553</c:v>
                </c:pt>
                <c:pt idx="1549">
                  <c:v>39554</c:v>
                </c:pt>
                <c:pt idx="1550">
                  <c:v>39555</c:v>
                </c:pt>
                <c:pt idx="1551">
                  <c:v>39556</c:v>
                </c:pt>
                <c:pt idx="1552">
                  <c:v>39559</c:v>
                </c:pt>
                <c:pt idx="1553">
                  <c:v>39560</c:v>
                </c:pt>
                <c:pt idx="1554">
                  <c:v>39561</c:v>
                </c:pt>
                <c:pt idx="1555">
                  <c:v>39562</c:v>
                </c:pt>
                <c:pt idx="1556">
                  <c:v>39563</c:v>
                </c:pt>
                <c:pt idx="1557">
                  <c:v>39566</c:v>
                </c:pt>
                <c:pt idx="1558">
                  <c:v>39567</c:v>
                </c:pt>
                <c:pt idx="1559">
                  <c:v>39568</c:v>
                </c:pt>
                <c:pt idx="1560">
                  <c:v>39569</c:v>
                </c:pt>
                <c:pt idx="1561">
                  <c:v>39570</c:v>
                </c:pt>
                <c:pt idx="1562">
                  <c:v>39573</c:v>
                </c:pt>
                <c:pt idx="1563">
                  <c:v>39574</c:v>
                </c:pt>
                <c:pt idx="1564">
                  <c:v>39575</c:v>
                </c:pt>
                <c:pt idx="1565">
                  <c:v>39576</c:v>
                </c:pt>
                <c:pt idx="1566">
                  <c:v>39577</c:v>
                </c:pt>
                <c:pt idx="1567">
                  <c:v>39580</c:v>
                </c:pt>
                <c:pt idx="1568">
                  <c:v>39581</c:v>
                </c:pt>
                <c:pt idx="1569">
                  <c:v>39582</c:v>
                </c:pt>
                <c:pt idx="1570">
                  <c:v>39583</c:v>
                </c:pt>
                <c:pt idx="1571">
                  <c:v>39584</c:v>
                </c:pt>
                <c:pt idx="1572">
                  <c:v>39587</c:v>
                </c:pt>
                <c:pt idx="1573">
                  <c:v>39588</c:v>
                </c:pt>
                <c:pt idx="1574">
                  <c:v>39589</c:v>
                </c:pt>
                <c:pt idx="1575">
                  <c:v>39590</c:v>
                </c:pt>
                <c:pt idx="1576">
                  <c:v>39591</c:v>
                </c:pt>
                <c:pt idx="1577">
                  <c:v>39594</c:v>
                </c:pt>
                <c:pt idx="1578">
                  <c:v>39595</c:v>
                </c:pt>
                <c:pt idx="1579">
                  <c:v>39596</c:v>
                </c:pt>
                <c:pt idx="1580">
                  <c:v>39597</c:v>
                </c:pt>
                <c:pt idx="1581">
                  <c:v>39598</c:v>
                </c:pt>
                <c:pt idx="1582">
                  <c:v>39601</c:v>
                </c:pt>
                <c:pt idx="1583">
                  <c:v>39602</c:v>
                </c:pt>
                <c:pt idx="1584">
                  <c:v>39603</c:v>
                </c:pt>
                <c:pt idx="1585">
                  <c:v>39604</c:v>
                </c:pt>
                <c:pt idx="1586">
                  <c:v>39605</c:v>
                </c:pt>
                <c:pt idx="1587">
                  <c:v>39608</c:v>
                </c:pt>
                <c:pt idx="1588">
                  <c:v>39609</c:v>
                </c:pt>
                <c:pt idx="1589">
                  <c:v>39610</c:v>
                </c:pt>
                <c:pt idx="1590">
                  <c:v>39611</c:v>
                </c:pt>
                <c:pt idx="1591">
                  <c:v>39612</c:v>
                </c:pt>
                <c:pt idx="1592">
                  <c:v>39615</c:v>
                </c:pt>
                <c:pt idx="1593">
                  <c:v>39616</c:v>
                </c:pt>
                <c:pt idx="1594">
                  <c:v>39617</c:v>
                </c:pt>
                <c:pt idx="1595">
                  <c:v>39618</c:v>
                </c:pt>
                <c:pt idx="1596">
                  <c:v>39619</c:v>
                </c:pt>
                <c:pt idx="1597">
                  <c:v>39622</c:v>
                </c:pt>
                <c:pt idx="1598">
                  <c:v>39623</c:v>
                </c:pt>
                <c:pt idx="1599">
                  <c:v>39624</c:v>
                </c:pt>
                <c:pt idx="1600">
                  <c:v>39625</c:v>
                </c:pt>
                <c:pt idx="1601">
                  <c:v>39626</c:v>
                </c:pt>
                <c:pt idx="1602">
                  <c:v>39629</c:v>
                </c:pt>
                <c:pt idx="1603">
                  <c:v>39630</c:v>
                </c:pt>
                <c:pt idx="1604">
                  <c:v>39631</c:v>
                </c:pt>
                <c:pt idx="1605">
                  <c:v>39632</c:v>
                </c:pt>
                <c:pt idx="1606">
                  <c:v>39633</c:v>
                </c:pt>
                <c:pt idx="1607">
                  <c:v>39636</c:v>
                </c:pt>
                <c:pt idx="1608">
                  <c:v>39637</c:v>
                </c:pt>
                <c:pt idx="1609">
                  <c:v>39638</c:v>
                </c:pt>
                <c:pt idx="1610">
                  <c:v>39639</c:v>
                </c:pt>
                <c:pt idx="1611">
                  <c:v>39640</c:v>
                </c:pt>
                <c:pt idx="1612">
                  <c:v>39643</c:v>
                </c:pt>
                <c:pt idx="1613">
                  <c:v>39644</c:v>
                </c:pt>
                <c:pt idx="1614">
                  <c:v>39645</c:v>
                </c:pt>
                <c:pt idx="1615">
                  <c:v>39646</c:v>
                </c:pt>
                <c:pt idx="1616">
                  <c:v>39647</c:v>
                </c:pt>
                <c:pt idx="1617">
                  <c:v>39650</c:v>
                </c:pt>
                <c:pt idx="1618">
                  <c:v>39651</c:v>
                </c:pt>
                <c:pt idx="1619">
                  <c:v>39652</c:v>
                </c:pt>
                <c:pt idx="1620">
                  <c:v>39653</c:v>
                </c:pt>
                <c:pt idx="1621">
                  <c:v>39654</c:v>
                </c:pt>
                <c:pt idx="1622">
                  <c:v>39657</c:v>
                </c:pt>
                <c:pt idx="1623">
                  <c:v>39658</c:v>
                </c:pt>
                <c:pt idx="1624">
                  <c:v>39659</c:v>
                </c:pt>
                <c:pt idx="1625">
                  <c:v>39660</c:v>
                </c:pt>
                <c:pt idx="1626">
                  <c:v>39661</c:v>
                </c:pt>
                <c:pt idx="1627">
                  <c:v>39664</c:v>
                </c:pt>
                <c:pt idx="1628">
                  <c:v>39665</c:v>
                </c:pt>
                <c:pt idx="1629">
                  <c:v>39666</c:v>
                </c:pt>
                <c:pt idx="1630">
                  <c:v>39667</c:v>
                </c:pt>
                <c:pt idx="1631">
                  <c:v>39668</c:v>
                </c:pt>
                <c:pt idx="1632">
                  <c:v>39671</c:v>
                </c:pt>
                <c:pt idx="1633">
                  <c:v>39672</c:v>
                </c:pt>
                <c:pt idx="1634">
                  <c:v>39673</c:v>
                </c:pt>
                <c:pt idx="1635">
                  <c:v>39674</c:v>
                </c:pt>
                <c:pt idx="1636">
                  <c:v>39675</c:v>
                </c:pt>
                <c:pt idx="1637">
                  <c:v>39678</c:v>
                </c:pt>
                <c:pt idx="1638">
                  <c:v>39679</c:v>
                </c:pt>
                <c:pt idx="1639">
                  <c:v>39680</c:v>
                </c:pt>
                <c:pt idx="1640">
                  <c:v>39681</c:v>
                </c:pt>
                <c:pt idx="1641">
                  <c:v>39682</c:v>
                </c:pt>
                <c:pt idx="1642">
                  <c:v>39685</c:v>
                </c:pt>
                <c:pt idx="1643">
                  <c:v>39686</c:v>
                </c:pt>
                <c:pt idx="1644">
                  <c:v>39687</c:v>
                </c:pt>
                <c:pt idx="1645">
                  <c:v>39688</c:v>
                </c:pt>
                <c:pt idx="1646">
                  <c:v>39689</c:v>
                </c:pt>
                <c:pt idx="1647">
                  <c:v>39692</c:v>
                </c:pt>
                <c:pt idx="1648">
                  <c:v>39693</c:v>
                </c:pt>
                <c:pt idx="1649">
                  <c:v>39694</c:v>
                </c:pt>
                <c:pt idx="1650">
                  <c:v>39695</c:v>
                </c:pt>
                <c:pt idx="1651">
                  <c:v>39696</c:v>
                </c:pt>
                <c:pt idx="1652">
                  <c:v>39699</c:v>
                </c:pt>
                <c:pt idx="1653">
                  <c:v>39700</c:v>
                </c:pt>
                <c:pt idx="1654">
                  <c:v>39701</c:v>
                </c:pt>
                <c:pt idx="1655">
                  <c:v>39702</c:v>
                </c:pt>
                <c:pt idx="1656">
                  <c:v>39703</c:v>
                </c:pt>
                <c:pt idx="1657">
                  <c:v>39706</c:v>
                </c:pt>
                <c:pt idx="1658">
                  <c:v>39707</c:v>
                </c:pt>
                <c:pt idx="1659">
                  <c:v>39708</c:v>
                </c:pt>
                <c:pt idx="1660">
                  <c:v>39709</c:v>
                </c:pt>
                <c:pt idx="1661">
                  <c:v>39710</c:v>
                </c:pt>
                <c:pt idx="1662">
                  <c:v>39713</c:v>
                </c:pt>
                <c:pt idx="1663">
                  <c:v>39714</c:v>
                </c:pt>
                <c:pt idx="1664">
                  <c:v>39715</c:v>
                </c:pt>
                <c:pt idx="1665">
                  <c:v>39716</c:v>
                </c:pt>
                <c:pt idx="1666">
                  <c:v>39717</c:v>
                </c:pt>
                <c:pt idx="1667">
                  <c:v>39720</c:v>
                </c:pt>
                <c:pt idx="1668">
                  <c:v>39721</c:v>
                </c:pt>
                <c:pt idx="1669">
                  <c:v>39722</c:v>
                </c:pt>
                <c:pt idx="1670">
                  <c:v>39723</c:v>
                </c:pt>
                <c:pt idx="1671">
                  <c:v>39724</c:v>
                </c:pt>
                <c:pt idx="1672">
                  <c:v>39727</c:v>
                </c:pt>
                <c:pt idx="1673">
                  <c:v>39728</c:v>
                </c:pt>
                <c:pt idx="1674">
                  <c:v>39729</c:v>
                </c:pt>
                <c:pt idx="1675">
                  <c:v>39730</c:v>
                </c:pt>
                <c:pt idx="1676">
                  <c:v>39731</c:v>
                </c:pt>
                <c:pt idx="1677">
                  <c:v>39734</c:v>
                </c:pt>
                <c:pt idx="1678">
                  <c:v>39735</c:v>
                </c:pt>
                <c:pt idx="1679">
                  <c:v>39736</c:v>
                </c:pt>
                <c:pt idx="1680">
                  <c:v>39737</c:v>
                </c:pt>
                <c:pt idx="1681">
                  <c:v>39738</c:v>
                </c:pt>
                <c:pt idx="1682">
                  <c:v>39741</c:v>
                </c:pt>
                <c:pt idx="1683">
                  <c:v>39742</c:v>
                </c:pt>
                <c:pt idx="1684">
                  <c:v>39743</c:v>
                </c:pt>
                <c:pt idx="1685">
                  <c:v>39744</c:v>
                </c:pt>
                <c:pt idx="1686">
                  <c:v>39745</c:v>
                </c:pt>
                <c:pt idx="1687">
                  <c:v>39748</c:v>
                </c:pt>
                <c:pt idx="1688">
                  <c:v>39749</c:v>
                </c:pt>
                <c:pt idx="1689">
                  <c:v>39750</c:v>
                </c:pt>
                <c:pt idx="1690">
                  <c:v>39751</c:v>
                </c:pt>
                <c:pt idx="1691">
                  <c:v>39752</c:v>
                </c:pt>
                <c:pt idx="1692">
                  <c:v>39755</c:v>
                </c:pt>
                <c:pt idx="1693">
                  <c:v>39756</c:v>
                </c:pt>
                <c:pt idx="1694">
                  <c:v>39757</c:v>
                </c:pt>
                <c:pt idx="1695">
                  <c:v>39758</c:v>
                </c:pt>
                <c:pt idx="1696">
                  <c:v>39759</c:v>
                </c:pt>
                <c:pt idx="1697">
                  <c:v>39762</c:v>
                </c:pt>
                <c:pt idx="1698">
                  <c:v>39763</c:v>
                </c:pt>
                <c:pt idx="1699">
                  <c:v>39764</c:v>
                </c:pt>
                <c:pt idx="1700">
                  <c:v>39765</c:v>
                </c:pt>
                <c:pt idx="1701">
                  <c:v>39766</c:v>
                </c:pt>
                <c:pt idx="1702">
                  <c:v>39769</c:v>
                </c:pt>
                <c:pt idx="1703">
                  <c:v>39770</c:v>
                </c:pt>
                <c:pt idx="1704">
                  <c:v>39771</c:v>
                </c:pt>
                <c:pt idx="1705">
                  <c:v>39772</c:v>
                </c:pt>
                <c:pt idx="1706">
                  <c:v>39773</c:v>
                </c:pt>
                <c:pt idx="1707">
                  <c:v>39776</c:v>
                </c:pt>
                <c:pt idx="1708">
                  <c:v>39777</c:v>
                </c:pt>
                <c:pt idx="1709">
                  <c:v>39778</c:v>
                </c:pt>
                <c:pt idx="1710">
                  <c:v>39779</c:v>
                </c:pt>
                <c:pt idx="1711">
                  <c:v>39780</c:v>
                </c:pt>
                <c:pt idx="1712">
                  <c:v>39783</c:v>
                </c:pt>
                <c:pt idx="1713">
                  <c:v>39784</c:v>
                </c:pt>
                <c:pt idx="1714">
                  <c:v>39785</c:v>
                </c:pt>
                <c:pt idx="1715">
                  <c:v>39786</c:v>
                </c:pt>
                <c:pt idx="1716">
                  <c:v>39787</c:v>
                </c:pt>
                <c:pt idx="1717">
                  <c:v>39790</c:v>
                </c:pt>
                <c:pt idx="1718">
                  <c:v>39791</c:v>
                </c:pt>
                <c:pt idx="1719">
                  <c:v>39792</c:v>
                </c:pt>
                <c:pt idx="1720">
                  <c:v>39793</c:v>
                </c:pt>
                <c:pt idx="1721">
                  <c:v>39794</c:v>
                </c:pt>
                <c:pt idx="1722">
                  <c:v>39797</c:v>
                </c:pt>
                <c:pt idx="1723">
                  <c:v>39798</c:v>
                </c:pt>
                <c:pt idx="1724">
                  <c:v>39799</c:v>
                </c:pt>
                <c:pt idx="1725">
                  <c:v>39800</c:v>
                </c:pt>
                <c:pt idx="1726">
                  <c:v>39801</c:v>
                </c:pt>
                <c:pt idx="1727">
                  <c:v>39804</c:v>
                </c:pt>
                <c:pt idx="1728">
                  <c:v>39805</c:v>
                </c:pt>
                <c:pt idx="1729">
                  <c:v>39806</c:v>
                </c:pt>
                <c:pt idx="1730">
                  <c:v>39807</c:v>
                </c:pt>
                <c:pt idx="1731">
                  <c:v>39808</c:v>
                </c:pt>
                <c:pt idx="1732">
                  <c:v>39811</c:v>
                </c:pt>
                <c:pt idx="1733">
                  <c:v>39812</c:v>
                </c:pt>
                <c:pt idx="1734">
                  <c:v>39813</c:v>
                </c:pt>
                <c:pt idx="1735">
                  <c:v>39814</c:v>
                </c:pt>
                <c:pt idx="1736">
                  <c:v>39815</c:v>
                </c:pt>
                <c:pt idx="1737">
                  <c:v>39818</c:v>
                </c:pt>
                <c:pt idx="1738">
                  <c:v>39819</c:v>
                </c:pt>
                <c:pt idx="1739">
                  <c:v>39820</c:v>
                </c:pt>
                <c:pt idx="1740">
                  <c:v>39821</c:v>
                </c:pt>
                <c:pt idx="1741">
                  <c:v>39822</c:v>
                </c:pt>
                <c:pt idx="1742">
                  <c:v>39825</c:v>
                </c:pt>
                <c:pt idx="1743">
                  <c:v>39826</c:v>
                </c:pt>
                <c:pt idx="1744">
                  <c:v>39827</c:v>
                </c:pt>
                <c:pt idx="1745">
                  <c:v>39828</c:v>
                </c:pt>
                <c:pt idx="1746">
                  <c:v>39829</c:v>
                </c:pt>
                <c:pt idx="1747">
                  <c:v>39832</c:v>
                </c:pt>
                <c:pt idx="1748">
                  <c:v>39833</c:v>
                </c:pt>
                <c:pt idx="1749">
                  <c:v>39834</c:v>
                </c:pt>
                <c:pt idx="1750">
                  <c:v>39835</c:v>
                </c:pt>
                <c:pt idx="1751">
                  <c:v>39836</c:v>
                </c:pt>
                <c:pt idx="1752">
                  <c:v>39839</c:v>
                </c:pt>
                <c:pt idx="1753">
                  <c:v>39840</c:v>
                </c:pt>
                <c:pt idx="1754">
                  <c:v>39841</c:v>
                </c:pt>
                <c:pt idx="1755">
                  <c:v>39842</c:v>
                </c:pt>
                <c:pt idx="1756">
                  <c:v>39843</c:v>
                </c:pt>
                <c:pt idx="1757">
                  <c:v>39846</c:v>
                </c:pt>
                <c:pt idx="1758">
                  <c:v>39847</c:v>
                </c:pt>
                <c:pt idx="1759">
                  <c:v>39848</c:v>
                </c:pt>
                <c:pt idx="1760">
                  <c:v>39849</c:v>
                </c:pt>
                <c:pt idx="1761">
                  <c:v>39850</c:v>
                </c:pt>
                <c:pt idx="1762">
                  <c:v>39853</c:v>
                </c:pt>
                <c:pt idx="1763">
                  <c:v>39854</c:v>
                </c:pt>
                <c:pt idx="1764">
                  <c:v>39855</c:v>
                </c:pt>
                <c:pt idx="1765">
                  <c:v>39856</c:v>
                </c:pt>
                <c:pt idx="1766">
                  <c:v>39857</c:v>
                </c:pt>
                <c:pt idx="1767">
                  <c:v>39860</c:v>
                </c:pt>
                <c:pt idx="1768">
                  <c:v>39861</c:v>
                </c:pt>
                <c:pt idx="1769">
                  <c:v>39862</c:v>
                </c:pt>
                <c:pt idx="1770">
                  <c:v>39863</c:v>
                </c:pt>
                <c:pt idx="1771">
                  <c:v>39864</c:v>
                </c:pt>
                <c:pt idx="1772">
                  <c:v>39867</c:v>
                </c:pt>
                <c:pt idx="1773">
                  <c:v>39868</c:v>
                </c:pt>
                <c:pt idx="1774">
                  <c:v>39869</c:v>
                </c:pt>
                <c:pt idx="1775">
                  <c:v>39870</c:v>
                </c:pt>
                <c:pt idx="1776">
                  <c:v>39871</c:v>
                </c:pt>
                <c:pt idx="1777">
                  <c:v>39874</c:v>
                </c:pt>
                <c:pt idx="1778">
                  <c:v>39875</c:v>
                </c:pt>
                <c:pt idx="1779">
                  <c:v>39876</c:v>
                </c:pt>
                <c:pt idx="1780">
                  <c:v>39877</c:v>
                </c:pt>
                <c:pt idx="1781">
                  <c:v>39878</c:v>
                </c:pt>
                <c:pt idx="1782">
                  <c:v>39881</c:v>
                </c:pt>
                <c:pt idx="1783">
                  <c:v>39882</c:v>
                </c:pt>
                <c:pt idx="1784">
                  <c:v>39883</c:v>
                </c:pt>
                <c:pt idx="1785">
                  <c:v>39884</c:v>
                </c:pt>
                <c:pt idx="1786">
                  <c:v>39885</c:v>
                </c:pt>
                <c:pt idx="1787">
                  <c:v>39888</c:v>
                </c:pt>
                <c:pt idx="1788">
                  <c:v>39889</c:v>
                </c:pt>
                <c:pt idx="1789">
                  <c:v>39890</c:v>
                </c:pt>
                <c:pt idx="1790">
                  <c:v>39891</c:v>
                </c:pt>
                <c:pt idx="1791">
                  <c:v>39892</c:v>
                </c:pt>
                <c:pt idx="1792">
                  <c:v>39895</c:v>
                </c:pt>
                <c:pt idx="1793">
                  <c:v>39896</c:v>
                </c:pt>
                <c:pt idx="1794">
                  <c:v>39897</c:v>
                </c:pt>
                <c:pt idx="1795">
                  <c:v>39898</c:v>
                </c:pt>
                <c:pt idx="1796">
                  <c:v>39899</c:v>
                </c:pt>
                <c:pt idx="1797">
                  <c:v>39902</c:v>
                </c:pt>
                <c:pt idx="1798">
                  <c:v>39903</c:v>
                </c:pt>
                <c:pt idx="1799">
                  <c:v>39904</c:v>
                </c:pt>
                <c:pt idx="1800">
                  <c:v>39905</c:v>
                </c:pt>
                <c:pt idx="1801">
                  <c:v>39906</c:v>
                </c:pt>
                <c:pt idx="1802">
                  <c:v>39909</c:v>
                </c:pt>
                <c:pt idx="1803">
                  <c:v>39910</c:v>
                </c:pt>
                <c:pt idx="1804">
                  <c:v>39911</c:v>
                </c:pt>
                <c:pt idx="1805">
                  <c:v>39912</c:v>
                </c:pt>
                <c:pt idx="1806">
                  <c:v>39913</c:v>
                </c:pt>
                <c:pt idx="1807">
                  <c:v>39916</c:v>
                </c:pt>
                <c:pt idx="1808">
                  <c:v>39917</c:v>
                </c:pt>
                <c:pt idx="1809">
                  <c:v>39918</c:v>
                </c:pt>
                <c:pt idx="1810">
                  <c:v>39919</c:v>
                </c:pt>
                <c:pt idx="1811">
                  <c:v>39920</c:v>
                </c:pt>
                <c:pt idx="1812">
                  <c:v>39923</c:v>
                </c:pt>
                <c:pt idx="1813">
                  <c:v>39924</c:v>
                </c:pt>
                <c:pt idx="1814">
                  <c:v>39925</c:v>
                </c:pt>
                <c:pt idx="1815">
                  <c:v>39926</c:v>
                </c:pt>
                <c:pt idx="1816">
                  <c:v>39927</c:v>
                </c:pt>
                <c:pt idx="1817">
                  <c:v>39930</c:v>
                </c:pt>
                <c:pt idx="1818">
                  <c:v>39931</c:v>
                </c:pt>
                <c:pt idx="1819">
                  <c:v>39932</c:v>
                </c:pt>
                <c:pt idx="1820">
                  <c:v>39933</c:v>
                </c:pt>
                <c:pt idx="1821">
                  <c:v>39934</c:v>
                </c:pt>
                <c:pt idx="1822">
                  <c:v>39937</c:v>
                </c:pt>
                <c:pt idx="1823">
                  <c:v>39938</c:v>
                </c:pt>
                <c:pt idx="1824">
                  <c:v>39939</c:v>
                </c:pt>
                <c:pt idx="1825">
                  <c:v>39940</c:v>
                </c:pt>
                <c:pt idx="1826">
                  <c:v>39941</c:v>
                </c:pt>
                <c:pt idx="1827">
                  <c:v>39944</c:v>
                </c:pt>
                <c:pt idx="1828">
                  <c:v>39945</c:v>
                </c:pt>
                <c:pt idx="1829">
                  <c:v>39946</c:v>
                </c:pt>
                <c:pt idx="1830">
                  <c:v>39947</c:v>
                </c:pt>
                <c:pt idx="1831">
                  <c:v>39948</c:v>
                </c:pt>
                <c:pt idx="1832">
                  <c:v>39951</c:v>
                </c:pt>
                <c:pt idx="1833">
                  <c:v>39952</c:v>
                </c:pt>
                <c:pt idx="1834">
                  <c:v>39953</c:v>
                </c:pt>
                <c:pt idx="1835">
                  <c:v>39954</c:v>
                </c:pt>
                <c:pt idx="1836">
                  <c:v>39955</c:v>
                </c:pt>
                <c:pt idx="1837">
                  <c:v>39958</c:v>
                </c:pt>
                <c:pt idx="1838">
                  <c:v>39959</c:v>
                </c:pt>
                <c:pt idx="1839">
                  <c:v>39960</c:v>
                </c:pt>
                <c:pt idx="1840">
                  <c:v>39961</c:v>
                </c:pt>
                <c:pt idx="1841">
                  <c:v>39962</c:v>
                </c:pt>
                <c:pt idx="1842">
                  <c:v>39965</c:v>
                </c:pt>
                <c:pt idx="1843">
                  <c:v>39966</c:v>
                </c:pt>
                <c:pt idx="1844">
                  <c:v>39967</c:v>
                </c:pt>
                <c:pt idx="1845">
                  <c:v>39968</c:v>
                </c:pt>
                <c:pt idx="1846">
                  <c:v>39969</c:v>
                </c:pt>
                <c:pt idx="1847">
                  <c:v>39972</c:v>
                </c:pt>
                <c:pt idx="1848">
                  <c:v>39973</c:v>
                </c:pt>
                <c:pt idx="1849">
                  <c:v>39974</c:v>
                </c:pt>
                <c:pt idx="1850">
                  <c:v>39975</c:v>
                </c:pt>
                <c:pt idx="1851">
                  <c:v>39976</c:v>
                </c:pt>
                <c:pt idx="1852">
                  <c:v>39979</c:v>
                </c:pt>
                <c:pt idx="1853">
                  <c:v>39980</c:v>
                </c:pt>
                <c:pt idx="1854">
                  <c:v>39981</c:v>
                </c:pt>
                <c:pt idx="1855">
                  <c:v>39982</c:v>
                </c:pt>
                <c:pt idx="1856">
                  <c:v>39983</c:v>
                </c:pt>
                <c:pt idx="1857">
                  <c:v>39986</c:v>
                </c:pt>
                <c:pt idx="1858">
                  <c:v>39987</c:v>
                </c:pt>
                <c:pt idx="1859">
                  <c:v>39988</c:v>
                </c:pt>
                <c:pt idx="1860">
                  <c:v>39989</c:v>
                </c:pt>
                <c:pt idx="1861">
                  <c:v>39990</c:v>
                </c:pt>
                <c:pt idx="1862">
                  <c:v>39993</c:v>
                </c:pt>
                <c:pt idx="1863">
                  <c:v>39994</c:v>
                </c:pt>
                <c:pt idx="1864">
                  <c:v>39995</c:v>
                </c:pt>
                <c:pt idx="1865">
                  <c:v>39996</c:v>
                </c:pt>
                <c:pt idx="1866">
                  <c:v>39997</c:v>
                </c:pt>
                <c:pt idx="1867">
                  <c:v>40000</c:v>
                </c:pt>
                <c:pt idx="1868">
                  <c:v>40001</c:v>
                </c:pt>
                <c:pt idx="1869">
                  <c:v>40002</c:v>
                </c:pt>
                <c:pt idx="1870">
                  <c:v>40003</c:v>
                </c:pt>
                <c:pt idx="1871">
                  <c:v>40004</c:v>
                </c:pt>
                <c:pt idx="1872">
                  <c:v>40007</c:v>
                </c:pt>
                <c:pt idx="1873">
                  <c:v>40008</c:v>
                </c:pt>
                <c:pt idx="1874">
                  <c:v>40009</c:v>
                </c:pt>
                <c:pt idx="1875">
                  <c:v>40010</c:v>
                </c:pt>
                <c:pt idx="1876">
                  <c:v>40011</c:v>
                </c:pt>
                <c:pt idx="1877">
                  <c:v>40014</c:v>
                </c:pt>
                <c:pt idx="1878">
                  <c:v>40015</c:v>
                </c:pt>
                <c:pt idx="1879">
                  <c:v>40016</c:v>
                </c:pt>
                <c:pt idx="1880">
                  <c:v>40017</c:v>
                </c:pt>
                <c:pt idx="1881">
                  <c:v>40018</c:v>
                </c:pt>
                <c:pt idx="1882">
                  <c:v>40021</c:v>
                </c:pt>
                <c:pt idx="1883">
                  <c:v>40022</c:v>
                </c:pt>
                <c:pt idx="1884">
                  <c:v>40023</c:v>
                </c:pt>
                <c:pt idx="1885">
                  <c:v>40024</c:v>
                </c:pt>
                <c:pt idx="1886">
                  <c:v>40025</c:v>
                </c:pt>
                <c:pt idx="1887">
                  <c:v>40028</c:v>
                </c:pt>
                <c:pt idx="1888">
                  <c:v>40029</c:v>
                </c:pt>
                <c:pt idx="1889">
                  <c:v>40030</c:v>
                </c:pt>
                <c:pt idx="1890">
                  <c:v>40031</c:v>
                </c:pt>
                <c:pt idx="1891">
                  <c:v>40032</c:v>
                </c:pt>
                <c:pt idx="1892">
                  <c:v>40035</c:v>
                </c:pt>
                <c:pt idx="1893">
                  <c:v>40036</c:v>
                </c:pt>
                <c:pt idx="1894">
                  <c:v>40037</c:v>
                </c:pt>
                <c:pt idx="1895">
                  <c:v>40038</c:v>
                </c:pt>
                <c:pt idx="1896">
                  <c:v>40039</c:v>
                </c:pt>
                <c:pt idx="1897">
                  <c:v>40042</c:v>
                </c:pt>
                <c:pt idx="1898">
                  <c:v>40043</c:v>
                </c:pt>
                <c:pt idx="1899">
                  <c:v>40044</c:v>
                </c:pt>
                <c:pt idx="1900">
                  <c:v>40045</c:v>
                </c:pt>
                <c:pt idx="1901">
                  <c:v>40046</c:v>
                </c:pt>
                <c:pt idx="1902">
                  <c:v>40049</c:v>
                </c:pt>
                <c:pt idx="1903">
                  <c:v>40050</c:v>
                </c:pt>
                <c:pt idx="1904">
                  <c:v>40051</c:v>
                </c:pt>
                <c:pt idx="1905">
                  <c:v>40052</c:v>
                </c:pt>
                <c:pt idx="1906">
                  <c:v>40053</c:v>
                </c:pt>
                <c:pt idx="1907">
                  <c:v>40056</c:v>
                </c:pt>
                <c:pt idx="1908">
                  <c:v>40057</c:v>
                </c:pt>
                <c:pt idx="1909">
                  <c:v>40058</c:v>
                </c:pt>
                <c:pt idx="1910">
                  <c:v>40059</c:v>
                </c:pt>
                <c:pt idx="1911">
                  <c:v>40060</c:v>
                </c:pt>
                <c:pt idx="1912">
                  <c:v>40063</c:v>
                </c:pt>
                <c:pt idx="1913">
                  <c:v>40064</c:v>
                </c:pt>
                <c:pt idx="1914">
                  <c:v>40065</c:v>
                </c:pt>
                <c:pt idx="1915">
                  <c:v>40066</c:v>
                </c:pt>
                <c:pt idx="1916">
                  <c:v>40067</c:v>
                </c:pt>
                <c:pt idx="1917">
                  <c:v>40070</c:v>
                </c:pt>
                <c:pt idx="1918">
                  <c:v>40071</c:v>
                </c:pt>
                <c:pt idx="1919">
                  <c:v>40072</c:v>
                </c:pt>
                <c:pt idx="1920">
                  <c:v>40073</c:v>
                </c:pt>
                <c:pt idx="1921">
                  <c:v>40074</c:v>
                </c:pt>
                <c:pt idx="1922">
                  <c:v>40077</c:v>
                </c:pt>
                <c:pt idx="1923">
                  <c:v>40078</c:v>
                </c:pt>
                <c:pt idx="1924">
                  <c:v>40079</c:v>
                </c:pt>
                <c:pt idx="1925">
                  <c:v>40080</c:v>
                </c:pt>
                <c:pt idx="1926">
                  <c:v>40081</c:v>
                </c:pt>
                <c:pt idx="1927">
                  <c:v>40084</c:v>
                </c:pt>
                <c:pt idx="1928">
                  <c:v>40085</c:v>
                </c:pt>
                <c:pt idx="1929">
                  <c:v>40086</c:v>
                </c:pt>
                <c:pt idx="1930">
                  <c:v>40087</c:v>
                </c:pt>
                <c:pt idx="1931">
                  <c:v>40088</c:v>
                </c:pt>
                <c:pt idx="1932">
                  <c:v>40091</c:v>
                </c:pt>
                <c:pt idx="1933">
                  <c:v>40092</c:v>
                </c:pt>
                <c:pt idx="1934">
                  <c:v>40093</c:v>
                </c:pt>
                <c:pt idx="1935">
                  <c:v>40094</c:v>
                </c:pt>
                <c:pt idx="1936">
                  <c:v>40095</c:v>
                </c:pt>
                <c:pt idx="1937">
                  <c:v>40098</c:v>
                </c:pt>
                <c:pt idx="1938">
                  <c:v>40099</c:v>
                </c:pt>
                <c:pt idx="1939">
                  <c:v>40100</c:v>
                </c:pt>
                <c:pt idx="1940">
                  <c:v>40101</c:v>
                </c:pt>
                <c:pt idx="1941">
                  <c:v>40102</c:v>
                </c:pt>
                <c:pt idx="1942">
                  <c:v>40105</c:v>
                </c:pt>
                <c:pt idx="1943">
                  <c:v>40106</c:v>
                </c:pt>
                <c:pt idx="1944">
                  <c:v>40107</c:v>
                </c:pt>
                <c:pt idx="1945">
                  <c:v>40108</c:v>
                </c:pt>
                <c:pt idx="1946">
                  <c:v>40109</c:v>
                </c:pt>
                <c:pt idx="1947">
                  <c:v>40112</c:v>
                </c:pt>
                <c:pt idx="1948">
                  <c:v>40113</c:v>
                </c:pt>
                <c:pt idx="1949">
                  <c:v>40114</c:v>
                </c:pt>
                <c:pt idx="1950">
                  <c:v>40115</c:v>
                </c:pt>
                <c:pt idx="1951">
                  <c:v>40116</c:v>
                </c:pt>
                <c:pt idx="1952">
                  <c:v>40119</c:v>
                </c:pt>
                <c:pt idx="1953">
                  <c:v>40120</c:v>
                </c:pt>
                <c:pt idx="1954">
                  <c:v>40121</c:v>
                </c:pt>
                <c:pt idx="1955">
                  <c:v>40122</c:v>
                </c:pt>
                <c:pt idx="1956">
                  <c:v>40123</c:v>
                </c:pt>
                <c:pt idx="1957">
                  <c:v>40126</c:v>
                </c:pt>
                <c:pt idx="1958">
                  <c:v>40127</c:v>
                </c:pt>
                <c:pt idx="1959">
                  <c:v>40128</c:v>
                </c:pt>
                <c:pt idx="1960">
                  <c:v>40129</c:v>
                </c:pt>
                <c:pt idx="1961">
                  <c:v>40130</c:v>
                </c:pt>
                <c:pt idx="1962">
                  <c:v>40133</c:v>
                </c:pt>
                <c:pt idx="1963">
                  <c:v>40134</c:v>
                </c:pt>
                <c:pt idx="1964">
                  <c:v>40135</c:v>
                </c:pt>
                <c:pt idx="1965">
                  <c:v>40136</c:v>
                </c:pt>
                <c:pt idx="1966">
                  <c:v>40137</c:v>
                </c:pt>
                <c:pt idx="1967">
                  <c:v>40140</c:v>
                </c:pt>
                <c:pt idx="1968">
                  <c:v>40141</c:v>
                </c:pt>
                <c:pt idx="1969">
                  <c:v>40142</c:v>
                </c:pt>
                <c:pt idx="1970">
                  <c:v>40143</c:v>
                </c:pt>
                <c:pt idx="1971">
                  <c:v>40144</c:v>
                </c:pt>
                <c:pt idx="1972">
                  <c:v>40147</c:v>
                </c:pt>
                <c:pt idx="1973">
                  <c:v>40148</c:v>
                </c:pt>
                <c:pt idx="1974">
                  <c:v>40149</c:v>
                </c:pt>
                <c:pt idx="1975">
                  <c:v>40150</c:v>
                </c:pt>
                <c:pt idx="1976">
                  <c:v>40151</c:v>
                </c:pt>
                <c:pt idx="1977">
                  <c:v>40154</c:v>
                </c:pt>
                <c:pt idx="1978">
                  <c:v>40155</c:v>
                </c:pt>
                <c:pt idx="1979">
                  <c:v>40156</c:v>
                </c:pt>
                <c:pt idx="1980">
                  <c:v>40157</c:v>
                </c:pt>
                <c:pt idx="1981">
                  <c:v>40158</c:v>
                </c:pt>
                <c:pt idx="1982">
                  <c:v>40161</c:v>
                </c:pt>
                <c:pt idx="1983">
                  <c:v>40162</c:v>
                </c:pt>
                <c:pt idx="1984">
                  <c:v>40163</c:v>
                </c:pt>
                <c:pt idx="1985">
                  <c:v>40164</c:v>
                </c:pt>
                <c:pt idx="1986">
                  <c:v>40165</c:v>
                </c:pt>
                <c:pt idx="1987">
                  <c:v>40168</c:v>
                </c:pt>
                <c:pt idx="1988">
                  <c:v>40169</c:v>
                </c:pt>
                <c:pt idx="1989">
                  <c:v>40170</c:v>
                </c:pt>
                <c:pt idx="1990">
                  <c:v>40171</c:v>
                </c:pt>
                <c:pt idx="1991">
                  <c:v>40172</c:v>
                </c:pt>
                <c:pt idx="1992">
                  <c:v>40175</c:v>
                </c:pt>
                <c:pt idx="1993">
                  <c:v>40176</c:v>
                </c:pt>
                <c:pt idx="1994">
                  <c:v>40177</c:v>
                </c:pt>
                <c:pt idx="1995">
                  <c:v>40178</c:v>
                </c:pt>
                <c:pt idx="1996">
                  <c:v>40179</c:v>
                </c:pt>
                <c:pt idx="1997">
                  <c:v>40182</c:v>
                </c:pt>
                <c:pt idx="1998">
                  <c:v>40183</c:v>
                </c:pt>
                <c:pt idx="1999">
                  <c:v>40184</c:v>
                </c:pt>
                <c:pt idx="2000">
                  <c:v>40185</c:v>
                </c:pt>
                <c:pt idx="2001">
                  <c:v>40186</c:v>
                </c:pt>
                <c:pt idx="2002">
                  <c:v>40189</c:v>
                </c:pt>
                <c:pt idx="2003">
                  <c:v>40190</c:v>
                </c:pt>
                <c:pt idx="2004">
                  <c:v>40191</c:v>
                </c:pt>
                <c:pt idx="2005">
                  <c:v>40192</c:v>
                </c:pt>
                <c:pt idx="2006">
                  <c:v>40193</c:v>
                </c:pt>
                <c:pt idx="2007">
                  <c:v>40196</c:v>
                </c:pt>
                <c:pt idx="2008">
                  <c:v>40197</c:v>
                </c:pt>
                <c:pt idx="2009">
                  <c:v>40198</c:v>
                </c:pt>
                <c:pt idx="2010">
                  <c:v>40199</c:v>
                </c:pt>
                <c:pt idx="2011">
                  <c:v>40200</c:v>
                </c:pt>
                <c:pt idx="2012">
                  <c:v>40203</c:v>
                </c:pt>
                <c:pt idx="2013">
                  <c:v>40204</c:v>
                </c:pt>
                <c:pt idx="2014">
                  <c:v>40205</c:v>
                </c:pt>
                <c:pt idx="2015">
                  <c:v>40206</c:v>
                </c:pt>
                <c:pt idx="2016">
                  <c:v>40207</c:v>
                </c:pt>
                <c:pt idx="2017">
                  <c:v>40210</c:v>
                </c:pt>
                <c:pt idx="2018">
                  <c:v>40211</c:v>
                </c:pt>
                <c:pt idx="2019">
                  <c:v>40212</c:v>
                </c:pt>
                <c:pt idx="2020">
                  <c:v>40213</c:v>
                </c:pt>
                <c:pt idx="2021">
                  <c:v>40214</c:v>
                </c:pt>
                <c:pt idx="2022">
                  <c:v>40217</c:v>
                </c:pt>
                <c:pt idx="2023">
                  <c:v>40218</c:v>
                </c:pt>
                <c:pt idx="2024">
                  <c:v>40219</c:v>
                </c:pt>
                <c:pt idx="2025">
                  <c:v>40220</c:v>
                </c:pt>
                <c:pt idx="2026">
                  <c:v>40221</c:v>
                </c:pt>
                <c:pt idx="2027">
                  <c:v>40224</c:v>
                </c:pt>
                <c:pt idx="2028">
                  <c:v>40225</c:v>
                </c:pt>
                <c:pt idx="2029">
                  <c:v>40226</c:v>
                </c:pt>
                <c:pt idx="2030">
                  <c:v>40227</c:v>
                </c:pt>
                <c:pt idx="2031">
                  <c:v>40228</c:v>
                </c:pt>
                <c:pt idx="2032">
                  <c:v>40231</c:v>
                </c:pt>
                <c:pt idx="2033">
                  <c:v>40232</c:v>
                </c:pt>
                <c:pt idx="2034">
                  <c:v>40233</c:v>
                </c:pt>
                <c:pt idx="2035">
                  <c:v>40234</c:v>
                </c:pt>
                <c:pt idx="2036">
                  <c:v>40235</c:v>
                </c:pt>
                <c:pt idx="2037">
                  <c:v>40238</c:v>
                </c:pt>
                <c:pt idx="2038">
                  <c:v>40239</c:v>
                </c:pt>
                <c:pt idx="2039">
                  <c:v>40240</c:v>
                </c:pt>
                <c:pt idx="2040">
                  <c:v>40241</c:v>
                </c:pt>
                <c:pt idx="2041">
                  <c:v>40242</c:v>
                </c:pt>
                <c:pt idx="2042">
                  <c:v>40245</c:v>
                </c:pt>
                <c:pt idx="2043">
                  <c:v>40246</c:v>
                </c:pt>
                <c:pt idx="2044">
                  <c:v>40247</c:v>
                </c:pt>
                <c:pt idx="2045">
                  <c:v>40248</c:v>
                </c:pt>
                <c:pt idx="2046">
                  <c:v>40249</c:v>
                </c:pt>
                <c:pt idx="2047">
                  <c:v>40252</c:v>
                </c:pt>
                <c:pt idx="2048">
                  <c:v>40253</c:v>
                </c:pt>
                <c:pt idx="2049">
                  <c:v>40254</c:v>
                </c:pt>
                <c:pt idx="2050">
                  <c:v>40255</c:v>
                </c:pt>
                <c:pt idx="2051">
                  <c:v>40256</c:v>
                </c:pt>
                <c:pt idx="2052">
                  <c:v>40259</c:v>
                </c:pt>
                <c:pt idx="2053">
                  <c:v>40260</c:v>
                </c:pt>
                <c:pt idx="2054">
                  <c:v>40261</c:v>
                </c:pt>
                <c:pt idx="2055">
                  <c:v>40262</c:v>
                </c:pt>
                <c:pt idx="2056">
                  <c:v>40263</c:v>
                </c:pt>
                <c:pt idx="2057">
                  <c:v>40266</c:v>
                </c:pt>
                <c:pt idx="2058">
                  <c:v>40267</c:v>
                </c:pt>
                <c:pt idx="2059">
                  <c:v>40268</c:v>
                </c:pt>
                <c:pt idx="2060">
                  <c:v>40269</c:v>
                </c:pt>
                <c:pt idx="2061">
                  <c:v>40270</c:v>
                </c:pt>
                <c:pt idx="2062">
                  <c:v>40273</c:v>
                </c:pt>
                <c:pt idx="2063">
                  <c:v>40274</c:v>
                </c:pt>
                <c:pt idx="2064">
                  <c:v>40275</c:v>
                </c:pt>
                <c:pt idx="2065">
                  <c:v>40276</c:v>
                </c:pt>
                <c:pt idx="2066">
                  <c:v>40277</c:v>
                </c:pt>
                <c:pt idx="2067">
                  <c:v>40280</c:v>
                </c:pt>
                <c:pt idx="2068">
                  <c:v>40281</c:v>
                </c:pt>
                <c:pt idx="2069">
                  <c:v>40282</c:v>
                </c:pt>
                <c:pt idx="2070">
                  <c:v>40283</c:v>
                </c:pt>
                <c:pt idx="2071">
                  <c:v>40284</c:v>
                </c:pt>
                <c:pt idx="2072">
                  <c:v>40287</c:v>
                </c:pt>
                <c:pt idx="2073">
                  <c:v>40288</c:v>
                </c:pt>
                <c:pt idx="2074">
                  <c:v>40289</c:v>
                </c:pt>
                <c:pt idx="2075">
                  <c:v>40290</c:v>
                </c:pt>
                <c:pt idx="2076">
                  <c:v>40291</c:v>
                </c:pt>
                <c:pt idx="2077">
                  <c:v>40294</c:v>
                </c:pt>
                <c:pt idx="2078">
                  <c:v>40295</c:v>
                </c:pt>
                <c:pt idx="2079">
                  <c:v>40296</c:v>
                </c:pt>
                <c:pt idx="2080">
                  <c:v>40297</c:v>
                </c:pt>
                <c:pt idx="2081">
                  <c:v>40298</c:v>
                </c:pt>
                <c:pt idx="2082">
                  <c:v>40301</c:v>
                </c:pt>
                <c:pt idx="2083">
                  <c:v>40302</c:v>
                </c:pt>
                <c:pt idx="2084">
                  <c:v>40303</c:v>
                </c:pt>
                <c:pt idx="2085">
                  <c:v>40304</c:v>
                </c:pt>
                <c:pt idx="2086">
                  <c:v>40305</c:v>
                </c:pt>
                <c:pt idx="2087">
                  <c:v>40308</c:v>
                </c:pt>
                <c:pt idx="2088">
                  <c:v>40309</c:v>
                </c:pt>
                <c:pt idx="2089">
                  <c:v>40310</c:v>
                </c:pt>
                <c:pt idx="2090">
                  <c:v>40311</c:v>
                </c:pt>
                <c:pt idx="2091">
                  <c:v>40312</c:v>
                </c:pt>
                <c:pt idx="2092">
                  <c:v>40315</c:v>
                </c:pt>
                <c:pt idx="2093">
                  <c:v>40316</c:v>
                </c:pt>
                <c:pt idx="2094">
                  <c:v>40317</c:v>
                </c:pt>
                <c:pt idx="2095">
                  <c:v>40318</c:v>
                </c:pt>
                <c:pt idx="2096">
                  <c:v>40319</c:v>
                </c:pt>
                <c:pt idx="2097">
                  <c:v>40322</c:v>
                </c:pt>
                <c:pt idx="2098">
                  <c:v>40323</c:v>
                </c:pt>
                <c:pt idx="2099">
                  <c:v>40324</c:v>
                </c:pt>
                <c:pt idx="2100">
                  <c:v>40325</c:v>
                </c:pt>
                <c:pt idx="2101">
                  <c:v>40326</c:v>
                </c:pt>
                <c:pt idx="2102">
                  <c:v>40329</c:v>
                </c:pt>
                <c:pt idx="2103">
                  <c:v>40330</c:v>
                </c:pt>
                <c:pt idx="2104">
                  <c:v>40331</c:v>
                </c:pt>
                <c:pt idx="2105">
                  <c:v>40332</c:v>
                </c:pt>
                <c:pt idx="2106">
                  <c:v>40333</c:v>
                </c:pt>
                <c:pt idx="2107">
                  <c:v>40336</c:v>
                </c:pt>
                <c:pt idx="2108">
                  <c:v>40337</c:v>
                </c:pt>
                <c:pt idx="2109">
                  <c:v>40338</c:v>
                </c:pt>
                <c:pt idx="2110">
                  <c:v>40339</c:v>
                </c:pt>
                <c:pt idx="2111">
                  <c:v>40340</c:v>
                </c:pt>
                <c:pt idx="2112">
                  <c:v>40343</c:v>
                </c:pt>
                <c:pt idx="2113">
                  <c:v>40344</c:v>
                </c:pt>
                <c:pt idx="2114">
                  <c:v>40345</c:v>
                </c:pt>
                <c:pt idx="2115">
                  <c:v>40346</c:v>
                </c:pt>
                <c:pt idx="2116">
                  <c:v>40347</c:v>
                </c:pt>
                <c:pt idx="2117">
                  <c:v>40350</c:v>
                </c:pt>
                <c:pt idx="2118">
                  <c:v>40351</c:v>
                </c:pt>
                <c:pt idx="2119">
                  <c:v>40352</c:v>
                </c:pt>
                <c:pt idx="2120">
                  <c:v>40353</c:v>
                </c:pt>
                <c:pt idx="2121">
                  <c:v>40354</c:v>
                </c:pt>
                <c:pt idx="2122">
                  <c:v>40357</c:v>
                </c:pt>
                <c:pt idx="2123">
                  <c:v>40358</c:v>
                </c:pt>
                <c:pt idx="2124">
                  <c:v>40359</c:v>
                </c:pt>
                <c:pt idx="2125">
                  <c:v>40360</c:v>
                </c:pt>
                <c:pt idx="2126">
                  <c:v>40361</c:v>
                </c:pt>
                <c:pt idx="2127">
                  <c:v>40364</c:v>
                </c:pt>
                <c:pt idx="2128">
                  <c:v>40365</c:v>
                </c:pt>
                <c:pt idx="2129">
                  <c:v>40366</c:v>
                </c:pt>
                <c:pt idx="2130">
                  <c:v>40367</c:v>
                </c:pt>
                <c:pt idx="2131">
                  <c:v>40368</c:v>
                </c:pt>
                <c:pt idx="2132">
                  <c:v>40371</c:v>
                </c:pt>
                <c:pt idx="2133">
                  <c:v>40372</c:v>
                </c:pt>
                <c:pt idx="2134">
                  <c:v>40373</c:v>
                </c:pt>
                <c:pt idx="2135">
                  <c:v>40374</c:v>
                </c:pt>
                <c:pt idx="2136">
                  <c:v>40375</c:v>
                </c:pt>
                <c:pt idx="2137">
                  <c:v>40378</c:v>
                </c:pt>
                <c:pt idx="2138">
                  <c:v>40379</c:v>
                </c:pt>
                <c:pt idx="2139">
                  <c:v>40380</c:v>
                </c:pt>
                <c:pt idx="2140">
                  <c:v>40381</c:v>
                </c:pt>
                <c:pt idx="2141">
                  <c:v>40382</c:v>
                </c:pt>
                <c:pt idx="2142">
                  <c:v>40385</c:v>
                </c:pt>
                <c:pt idx="2143">
                  <c:v>40386</c:v>
                </c:pt>
                <c:pt idx="2144">
                  <c:v>40387</c:v>
                </c:pt>
                <c:pt idx="2145">
                  <c:v>40388</c:v>
                </c:pt>
                <c:pt idx="2146">
                  <c:v>40389</c:v>
                </c:pt>
                <c:pt idx="2147">
                  <c:v>40392</c:v>
                </c:pt>
                <c:pt idx="2148">
                  <c:v>40393</c:v>
                </c:pt>
                <c:pt idx="2149">
                  <c:v>40394</c:v>
                </c:pt>
                <c:pt idx="2150">
                  <c:v>40395</c:v>
                </c:pt>
                <c:pt idx="2151">
                  <c:v>40396</c:v>
                </c:pt>
                <c:pt idx="2152">
                  <c:v>40399</c:v>
                </c:pt>
                <c:pt idx="2153">
                  <c:v>40400</c:v>
                </c:pt>
                <c:pt idx="2154">
                  <c:v>40401</c:v>
                </c:pt>
                <c:pt idx="2155">
                  <c:v>40402</c:v>
                </c:pt>
                <c:pt idx="2156">
                  <c:v>40403</c:v>
                </c:pt>
                <c:pt idx="2157">
                  <c:v>40406</c:v>
                </c:pt>
                <c:pt idx="2158">
                  <c:v>40407</c:v>
                </c:pt>
                <c:pt idx="2159">
                  <c:v>40408</c:v>
                </c:pt>
                <c:pt idx="2160">
                  <c:v>40409</c:v>
                </c:pt>
                <c:pt idx="2161">
                  <c:v>40410</c:v>
                </c:pt>
                <c:pt idx="2162">
                  <c:v>40413</c:v>
                </c:pt>
                <c:pt idx="2163">
                  <c:v>40414</c:v>
                </c:pt>
                <c:pt idx="2164">
                  <c:v>40415</c:v>
                </c:pt>
                <c:pt idx="2165">
                  <c:v>40416</c:v>
                </c:pt>
                <c:pt idx="2166">
                  <c:v>40417</c:v>
                </c:pt>
                <c:pt idx="2167">
                  <c:v>40420</c:v>
                </c:pt>
                <c:pt idx="2168">
                  <c:v>40421</c:v>
                </c:pt>
                <c:pt idx="2169">
                  <c:v>40422</c:v>
                </c:pt>
                <c:pt idx="2170">
                  <c:v>40423</c:v>
                </c:pt>
                <c:pt idx="2171">
                  <c:v>40424</c:v>
                </c:pt>
                <c:pt idx="2172">
                  <c:v>40427</c:v>
                </c:pt>
                <c:pt idx="2173">
                  <c:v>40428</c:v>
                </c:pt>
                <c:pt idx="2174">
                  <c:v>40429</c:v>
                </c:pt>
                <c:pt idx="2175">
                  <c:v>40430</c:v>
                </c:pt>
                <c:pt idx="2176">
                  <c:v>40431</c:v>
                </c:pt>
                <c:pt idx="2177">
                  <c:v>40434</c:v>
                </c:pt>
                <c:pt idx="2178">
                  <c:v>40435</c:v>
                </c:pt>
                <c:pt idx="2179">
                  <c:v>40436</c:v>
                </c:pt>
                <c:pt idx="2180">
                  <c:v>40437</c:v>
                </c:pt>
                <c:pt idx="2181">
                  <c:v>40438</c:v>
                </c:pt>
                <c:pt idx="2182">
                  <c:v>40441</c:v>
                </c:pt>
                <c:pt idx="2183">
                  <c:v>40442</c:v>
                </c:pt>
                <c:pt idx="2184">
                  <c:v>40443</c:v>
                </c:pt>
                <c:pt idx="2185">
                  <c:v>40444</c:v>
                </c:pt>
                <c:pt idx="2186">
                  <c:v>40445</c:v>
                </c:pt>
                <c:pt idx="2187">
                  <c:v>40448</c:v>
                </c:pt>
                <c:pt idx="2188">
                  <c:v>40449</c:v>
                </c:pt>
                <c:pt idx="2189">
                  <c:v>40450</c:v>
                </c:pt>
                <c:pt idx="2190">
                  <c:v>40451</c:v>
                </c:pt>
                <c:pt idx="2191">
                  <c:v>40452</c:v>
                </c:pt>
                <c:pt idx="2192">
                  <c:v>40455</c:v>
                </c:pt>
                <c:pt idx="2193">
                  <c:v>40456</c:v>
                </c:pt>
                <c:pt idx="2194">
                  <c:v>40457</c:v>
                </c:pt>
                <c:pt idx="2195">
                  <c:v>40458</c:v>
                </c:pt>
                <c:pt idx="2196">
                  <c:v>40459</c:v>
                </c:pt>
                <c:pt idx="2197">
                  <c:v>40462</c:v>
                </c:pt>
                <c:pt idx="2198">
                  <c:v>40463</c:v>
                </c:pt>
                <c:pt idx="2199">
                  <c:v>40464</c:v>
                </c:pt>
                <c:pt idx="2200">
                  <c:v>40465</c:v>
                </c:pt>
                <c:pt idx="2201">
                  <c:v>40466</c:v>
                </c:pt>
                <c:pt idx="2202">
                  <c:v>40469</c:v>
                </c:pt>
                <c:pt idx="2203">
                  <c:v>40470</c:v>
                </c:pt>
                <c:pt idx="2204">
                  <c:v>40471</c:v>
                </c:pt>
                <c:pt idx="2205">
                  <c:v>40472</c:v>
                </c:pt>
                <c:pt idx="2206">
                  <c:v>40473</c:v>
                </c:pt>
                <c:pt idx="2207">
                  <c:v>40476</c:v>
                </c:pt>
                <c:pt idx="2208">
                  <c:v>40477</c:v>
                </c:pt>
                <c:pt idx="2209">
                  <c:v>40478</c:v>
                </c:pt>
                <c:pt idx="2210">
                  <c:v>40479</c:v>
                </c:pt>
                <c:pt idx="2211">
                  <c:v>40480</c:v>
                </c:pt>
                <c:pt idx="2212">
                  <c:v>40483</c:v>
                </c:pt>
                <c:pt idx="2213">
                  <c:v>40484</c:v>
                </c:pt>
                <c:pt idx="2214">
                  <c:v>40485</c:v>
                </c:pt>
                <c:pt idx="2215">
                  <c:v>40486</c:v>
                </c:pt>
                <c:pt idx="2216">
                  <c:v>40487</c:v>
                </c:pt>
                <c:pt idx="2217">
                  <c:v>40490</c:v>
                </c:pt>
                <c:pt idx="2218">
                  <c:v>40491</c:v>
                </c:pt>
                <c:pt idx="2219">
                  <c:v>40492</c:v>
                </c:pt>
                <c:pt idx="2220">
                  <c:v>40493</c:v>
                </c:pt>
                <c:pt idx="2221">
                  <c:v>40494</c:v>
                </c:pt>
                <c:pt idx="2222">
                  <c:v>40497</c:v>
                </c:pt>
                <c:pt idx="2223">
                  <c:v>40498</c:v>
                </c:pt>
                <c:pt idx="2224">
                  <c:v>40499</c:v>
                </c:pt>
                <c:pt idx="2225">
                  <c:v>40500</c:v>
                </c:pt>
                <c:pt idx="2226">
                  <c:v>40501</c:v>
                </c:pt>
                <c:pt idx="2227">
                  <c:v>40504</c:v>
                </c:pt>
                <c:pt idx="2228">
                  <c:v>40505</c:v>
                </c:pt>
                <c:pt idx="2229">
                  <c:v>40506</c:v>
                </c:pt>
                <c:pt idx="2230">
                  <c:v>40507</c:v>
                </c:pt>
                <c:pt idx="2231">
                  <c:v>40508</c:v>
                </c:pt>
                <c:pt idx="2232">
                  <c:v>40511</c:v>
                </c:pt>
                <c:pt idx="2233">
                  <c:v>40512</c:v>
                </c:pt>
                <c:pt idx="2234">
                  <c:v>40513</c:v>
                </c:pt>
                <c:pt idx="2235">
                  <c:v>40514</c:v>
                </c:pt>
                <c:pt idx="2236">
                  <c:v>40515</c:v>
                </c:pt>
                <c:pt idx="2237">
                  <c:v>40518</c:v>
                </c:pt>
                <c:pt idx="2238">
                  <c:v>40519</c:v>
                </c:pt>
                <c:pt idx="2239">
                  <c:v>40520</c:v>
                </c:pt>
                <c:pt idx="2240">
                  <c:v>40521</c:v>
                </c:pt>
                <c:pt idx="2241">
                  <c:v>40522</c:v>
                </c:pt>
                <c:pt idx="2242">
                  <c:v>40525</c:v>
                </c:pt>
                <c:pt idx="2243">
                  <c:v>40526</c:v>
                </c:pt>
                <c:pt idx="2244">
                  <c:v>40527</c:v>
                </c:pt>
                <c:pt idx="2245">
                  <c:v>40528</c:v>
                </c:pt>
                <c:pt idx="2246">
                  <c:v>40529</c:v>
                </c:pt>
                <c:pt idx="2247">
                  <c:v>40532</c:v>
                </c:pt>
                <c:pt idx="2248">
                  <c:v>40533</c:v>
                </c:pt>
                <c:pt idx="2249">
                  <c:v>40534</c:v>
                </c:pt>
                <c:pt idx="2250">
                  <c:v>40535</c:v>
                </c:pt>
                <c:pt idx="2251">
                  <c:v>40536</c:v>
                </c:pt>
                <c:pt idx="2252">
                  <c:v>40539</c:v>
                </c:pt>
                <c:pt idx="2253">
                  <c:v>40540</c:v>
                </c:pt>
                <c:pt idx="2254">
                  <c:v>40541</c:v>
                </c:pt>
                <c:pt idx="2255">
                  <c:v>40542</c:v>
                </c:pt>
                <c:pt idx="2256">
                  <c:v>40543</c:v>
                </c:pt>
                <c:pt idx="2257">
                  <c:v>40546</c:v>
                </c:pt>
                <c:pt idx="2258">
                  <c:v>40547</c:v>
                </c:pt>
                <c:pt idx="2259">
                  <c:v>40548</c:v>
                </c:pt>
                <c:pt idx="2260">
                  <c:v>40549</c:v>
                </c:pt>
                <c:pt idx="2261">
                  <c:v>40550</c:v>
                </c:pt>
                <c:pt idx="2262">
                  <c:v>40553</c:v>
                </c:pt>
                <c:pt idx="2263">
                  <c:v>40554</c:v>
                </c:pt>
                <c:pt idx="2264">
                  <c:v>40555</c:v>
                </c:pt>
                <c:pt idx="2265">
                  <c:v>40556</c:v>
                </c:pt>
                <c:pt idx="2266">
                  <c:v>40557</c:v>
                </c:pt>
                <c:pt idx="2267">
                  <c:v>40560</c:v>
                </c:pt>
                <c:pt idx="2268">
                  <c:v>40561</c:v>
                </c:pt>
                <c:pt idx="2269">
                  <c:v>40562</c:v>
                </c:pt>
                <c:pt idx="2270">
                  <c:v>40563</c:v>
                </c:pt>
                <c:pt idx="2271">
                  <c:v>40564</c:v>
                </c:pt>
                <c:pt idx="2272">
                  <c:v>40567</c:v>
                </c:pt>
                <c:pt idx="2273">
                  <c:v>40568</c:v>
                </c:pt>
                <c:pt idx="2274">
                  <c:v>40569</c:v>
                </c:pt>
                <c:pt idx="2275">
                  <c:v>40570</c:v>
                </c:pt>
                <c:pt idx="2276">
                  <c:v>40571</c:v>
                </c:pt>
                <c:pt idx="2277">
                  <c:v>40574</c:v>
                </c:pt>
                <c:pt idx="2278">
                  <c:v>40575</c:v>
                </c:pt>
                <c:pt idx="2279">
                  <c:v>40576</c:v>
                </c:pt>
                <c:pt idx="2280">
                  <c:v>40577</c:v>
                </c:pt>
                <c:pt idx="2281">
                  <c:v>40578</c:v>
                </c:pt>
                <c:pt idx="2282">
                  <c:v>40581</c:v>
                </c:pt>
                <c:pt idx="2283">
                  <c:v>40582</c:v>
                </c:pt>
                <c:pt idx="2284">
                  <c:v>40583</c:v>
                </c:pt>
                <c:pt idx="2285">
                  <c:v>40584</c:v>
                </c:pt>
                <c:pt idx="2286">
                  <c:v>40585</c:v>
                </c:pt>
                <c:pt idx="2287">
                  <c:v>40588</c:v>
                </c:pt>
                <c:pt idx="2288">
                  <c:v>40589</c:v>
                </c:pt>
                <c:pt idx="2289">
                  <c:v>40590</c:v>
                </c:pt>
                <c:pt idx="2290">
                  <c:v>40591</c:v>
                </c:pt>
                <c:pt idx="2291">
                  <c:v>40592</c:v>
                </c:pt>
                <c:pt idx="2292">
                  <c:v>40595</c:v>
                </c:pt>
                <c:pt idx="2293">
                  <c:v>40596</c:v>
                </c:pt>
                <c:pt idx="2294">
                  <c:v>40597</c:v>
                </c:pt>
                <c:pt idx="2295">
                  <c:v>40598</c:v>
                </c:pt>
                <c:pt idx="2296">
                  <c:v>40599</c:v>
                </c:pt>
                <c:pt idx="2297">
                  <c:v>40602</c:v>
                </c:pt>
                <c:pt idx="2298">
                  <c:v>40603</c:v>
                </c:pt>
                <c:pt idx="2299">
                  <c:v>40604</c:v>
                </c:pt>
                <c:pt idx="2300">
                  <c:v>40605</c:v>
                </c:pt>
                <c:pt idx="2301">
                  <c:v>40606</c:v>
                </c:pt>
                <c:pt idx="2302">
                  <c:v>40609</c:v>
                </c:pt>
                <c:pt idx="2303">
                  <c:v>40610</c:v>
                </c:pt>
                <c:pt idx="2304">
                  <c:v>40611</c:v>
                </c:pt>
                <c:pt idx="2305">
                  <c:v>40612</c:v>
                </c:pt>
                <c:pt idx="2306">
                  <c:v>40613</c:v>
                </c:pt>
                <c:pt idx="2307">
                  <c:v>40616</c:v>
                </c:pt>
                <c:pt idx="2308">
                  <c:v>40617</c:v>
                </c:pt>
                <c:pt idx="2309">
                  <c:v>40618</c:v>
                </c:pt>
                <c:pt idx="2310">
                  <c:v>40619</c:v>
                </c:pt>
                <c:pt idx="2311">
                  <c:v>40620</c:v>
                </c:pt>
                <c:pt idx="2312">
                  <c:v>40623</c:v>
                </c:pt>
                <c:pt idx="2313">
                  <c:v>40624</c:v>
                </c:pt>
                <c:pt idx="2314">
                  <c:v>40625</c:v>
                </c:pt>
                <c:pt idx="2315">
                  <c:v>40626</c:v>
                </c:pt>
                <c:pt idx="2316">
                  <c:v>40627</c:v>
                </c:pt>
                <c:pt idx="2317">
                  <c:v>40630</c:v>
                </c:pt>
                <c:pt idx="2318">
                  <c:v>40631</c:v>
                </c:pt>
                <c:pt idx="2319">
                  <c:v>40632</c:v>
                </c:pt>
                <c:pt idx="2320">
                  <c:v>40633</c:v>
                </c:pt>
                <c:pt idx="2321">
                  <c:v>40634</c:v>
                </c:pt>
                <c:pt idx="2322">
                  <c:v>40637</c:v>
                </c:pt>
                <c:pt idx="2323">
                  <c:v>40638</c:v>
                </c:pt>
                <c:pt idx="2324">
                  <c:v>40639</c:v>
                </c:pt>
                <c:pt idx="2325">
                  <c:v>40640</c:v>
                </c:pt>
                <c:pt idx="2326">
                  <c:v>40641</c:v>
                </c:pt>
                <c:pt idx="2327">
                  <c:v>40644</c:v>
                </c:pt>
                <c:pt idx="2328">
                  <c:v>40645</c:v>
                </c:pt>
                <c:pt idx="2329">
                  <c:v>40646</c:v>
                </c:pt>
                <c:pt idx="2330">
                  <c:v>40647</c:v>
                </c:pt>
                <c:pt idx="2331">
                  <c:v>40648</c:v>
                </c:pt>
                <c:pt idx="2332">
                  <c:v>40651</c:v>
                </c:pt>
                <c:pt idx="2333">
                  <c:v>40652</c:v>
                </c:pt>
                <c:pt idx="2334">
                  <c:v>40653</c:v>
                </c:pt>
                <c:pt idx="2335">
                  <c:v>40654</c:v>
                </c:pt>
                <c:pt idx="2336">
                  <c:v>40655</c:v>
                </c:pt>
                <c:pt idx="2337">
                  <c:v>40658</c:v>
                </c:pt>
                <c:pt idx="2338">
                  <c:v>40659</c:v>
                </c:pt>
                <c:pt idx="2339">
                  <c:v>40660</c:v>
                </c:pt>
                <c:pt idx="2340">
                  <c:v>40661</c:v>
                </c:pt>
                <c:pt idx="2341">
                  <c:v>40662</c:v>
                </c:pt>
                <c:pt idx="2342">
                  <c:v>40665</c:v>
                </c:pt>
                <c:pt idx="2343">
                  <c:v>40666</c:v>
                </c:pt>
                <c:pt idx="2344">
                  <c:v>40667</c:v>
                </c:pt>
                <c:pt idx="2345">
                  <c:v>40668</c:v>
                </c:pt>
                <c:pt idx="2346">
                  <c:v>40669</c:v>
                </c:pt>
                <c:pt idx="2347">
                  <c:v>40672</c:v>
                </c:pt>
                <c:pt idx="2348">
                  <c:v>40673</c:v>
                </c:pt>
                <c:pt idx="2349">
                  <c:v>40674</c:v>
                </c:pt>
                <c:pt idx="2350">
                  <c:v>40675</c:v>
                </c:pt>
                <c:pt idx="2351">
                  <c:v>40676</c:v>
                </c:pt>
                <c:pt idx="2352">
                  <c:v>40679</c:v>
                </c:pt>
                <c:pt idx="2353">
                  <c:v>40680</c:v>
                </c:pt>
                <c:pt idx="2354">
                  <c:v>40681</c:v>
                </c:pt>
                <c:pt idx="2355">
                  <c:v>40682</c:v>
                </c:pt>
                <c:pt idx="2356">
                  <c:v>40683</c:v>
                </c:pt>
                <c:pt idx="2357">
                  <c:v>40686</c:v>
                </c:pt>
                <c:pt idx="2358">
                  <c:v>40687</c:v>
                </c:pt>
                <c:pt idx="2359">
                  <c:v>40688</c:v>
                </c:pt>
                <c:pt idx="2360">
                  <c:v>40689</c:v>
                </c:pt>
                <c:pt idx="2361">
                  <c:v>40690</c:v>
                </c:pt>
                <c:pt idx="2362">
                  <c:v>40693</c:v>
                </c:pt>
                <c:pt idx="2363">
                  <c:v>40694</c:v>
                </c:pt>
                <c:pt idx="2364">
                  <c:v>40695</c:v>
                </c:pt>
                <c:pt idx="2365">
                  <c:v>40696</c:v>
                </c:pt>
                <c:pt idx="2366">
                  <c:v>40697</c:v>
                </c:pt>
                <c:pt idx="2367">
                  <c:v>40700</c:v>
                </c:pt>
                <c:pt idx="2368">
                  <c:v>40701</c:v>
                </c:pt>
                <c:pt idx="2369">
                  <c:v>40702</c:v>
                </c:pt>
                <c:pt idx="2370">
                  <c:v>40703</c:v>
                </c:pt>
                <c:pt idx="2371">
                  <c:v>40704</c:v>
                </c:pt>
                <c:pt idx="2372">
                  <c:v>40707</c:v>
                </c:pt>
                <c:pt idx="2373">
                  <c:v>40708</c:v>
                </c:pt>
                <c:pt idx="2374">
                  <c:v>40709</c:v>
                </c:pt>
                <c:pt idx="2375">
                  <c:v>40710</c:v>
                </c:pt>
                <c:pt idx="2376">
                  <c:v>40711</c:v>
                </c:pt>
                <c:pt idx="2377">
                  <c:v>40714</c:v>
                </c:pt>
                <c:pt idx="2378">
                  <c:v>40715</c:v>
                </c:pt>
                <c:pt idx="2379">
                  <c:v>40716</c:v>
                </c:pt>
                <c:pt idx="2380">
                  <c:v>40717</c:v>
                </c:pt>
                <c:pt idx="2381">
                  <c:v>40718</c:v>
                </c:pt>
                <c:pt idx="2382">
                  <c:v>40721</c:v>
                </c:pt>
                <c:pt idx="2383">
                  <c:v>40722</c:v>
                </c:pt>
                <c:pt idx="2384">
                  <c:v>40723</c:v>
                </c:pt>
                <c:pt idx="2385">
                  <c:v>40724</c:v>
                </c:pt>
                <c:pt idx="2386">
                  <c:v>40725</c:v>
                </c:pt>
                <c:pt idx="2387">
                  <c:v>40728</c:v>
                </c:pt>
                <c:pt idx="2388">
                  <c:v>40729</c:v>
                </c:pt>
                <c:pt idx="2389">
                  <c:v>40730</c:v>
                </c:pt>
                <c:pt idx="2390">
                  <c:v>40731</c:v>
                </c:pt>
                <c:pt idx="2391">
                  <c:v>40732</c:v>
                </c:pt>
                <c:pt idx="2392">
                  <c:v>40735</c:v>
                </c:pt>
                <c:pt idx="2393">
                  <c:v>40736</c:v>
                </c:pt>
                <c:pt idx="2394">
                  <c:v>40737</c:v>
                </c:pt>
                <c:pt idx="2395">
                  <c:v>40738</c:v>
                </c:pt>
                <c:pt idx="2396">
                  <c:v>40739</c:v>
                </c:pt>
                <c:pt idx="2397">
                  <c:v>40742</c:v>
                </c:pt>
                <c:pt idx="2398">
                  <c:v>40743</c:v>
                </c:pt>
                <c:pt idx="2399">
                  <c:v>40744</c:v>
                </c:pt>
                <c:pt idx="2400">
                  <c:v>40745</c:v>
                </c:pt>
                <c:pt idx="2401">
                  <c:v>40746</c:v>
                </c:pt>
                <c:pt idx="2402">
                  <c:v>40749</c:v>
                </c:pt>
                <c:pt idx="2403">
                  <c:v>40750</c:v>
                </c:pt>
                <c:pt idx="2404">
                  <c:v>40751</c:v>
                </c:pt>
                <c:pt idx="2405">
                  <c:v>40752</c:v>
                </c:pt>
                <c:pt idx="2406">
                  <c:v>40753</c:v>
                </c:pt>
                <c:pt idx="2407">
                  <c:v>40756</c:v>
                </c:pt>
                <c:pt idx="2408">
                  <c:v>40757</c:v>
                </c:pt>
                <c:pt idx="2409">
                  <c:v>40758</c:v>
                </c:pt>
                <c:pt idx="2410">
                  <c:v>40759</c:v>
                </c:pt>
                <c:pt idx="2411">
                  <c:v>40760</c:v>
                </c:pt>
                <c:pt idx="2412">
                  <c:v>40763</c:v>
                </c:pt>
                <c:pt idx="2413">
                  <c:v>40764</c:v>
                </c:pt>
                <c:pt idx="2414">
                  <c:v>40765</c:v>
                </c:pt>
                <c:pt idx="2415">
                  <c:v>40766</c:v>
                </c:pt>
                <c:pt idx="2416">
                  <c:v>40767</c:v>
                </c:pt>
                <c:pt idx="2417">
                  <c:v>40770</c:v>
                </c:pt>
                <c:pt idx="2418">
                  <c:v>40771</c:v>
                </c:pt>
                <c:pt idx="2419">
                  <c:v>40772</c:v>
                </c:pt>
                <c:pt idx="2420">
                  <c:v>40773</c:v>
                </c:pt>
                <c:pt idx="2421">
                  <c:v>40774</c:v>
                </c:pt>
                <c:pt idx="2422">
                  <c:v>40777</c:v>
                </c:pt>
                <c:pt idx="2423">
                  <c:v>40778</c:v>
                </c:pt>
                <c:pt idx="2424">
                  <c:v>40779</c:v>
                </c:pt>
                <c:pt idx="2425">
                  <c:v>40780</c:v>
                </c:pt>
                <c:pt idx="2426">
                  <c:v>40781</c:v>
                </c:pt>
                <c:pt idx="2427">
                  <c:v>40784</c:v>
                </c:pt>
                <c:pt idx="2428">
                  <c:v>40785</c:v>
                </c:pt>
                <c:pt idx="2429">
                  <c:v>40786</c:v>
                </c:pt>
                <c:pt idx="2430">
                  <c:v>40787</c:v>
                </c:pt>
                <c:pt idx="2431">
                  <c:v>40788</c:v>
                </c:pt>
                <c:pt idx="2432">
                  <c:v>40791</c:v>
                </c:pt>
                <c:pt idx="2433">
                  <c:v>40792</c:v>
                </c:pt>
                <c:pt idx="2434">
                  <c:v>40793</c:v>
                </c:pt>
                <c:pt idx="2435">
                  <c:v>40794</c:v>
                </c:pt>
                <c:pt idx="2436">
                  <c:v>40795</c:v>
                </c:pt>
                <c:pt idx="2437">
                  <c:v>40798</c:v>
                </c:pt>
                <c:pt idx="2438">
                  <c:v>40799</c:v>
                </c:pt>
                <c:pt idx="2439">
                  <c:v>40800</c:v>
                </c:pt>
                <c:pt idx="2440">
                  <c:v>40801</c:v>
                </c:pt>
                <c:pt idx="2441">
                  <c:v>40802</c:v>
                </c:pt>
                <c:pt idx="2442">
                  <c:v>40805</c:v>
                </c:pt>
                <c:pt idx="2443">
                  <c:v>40806</c:v>
                </c:pt>
                <c:pt idx="2444">
                  <c:v>40807</c:v>
                </c:pt>
                <c:pt idx="2445">
                  <c:v>40808</c:v>
                </c:pt>
                <c:pt idx="2446">
                  <c:v>40809</c:v>
                </c:pt>
                <c:pt idx="2447">
                  <c:v>40812</c:v>
                </c:pt>
                <c:pt idx="2448">
                  <c:v>40813</c:v>
                </c:pt>
                <c:pt idx="2449">
                  <c:v>40814</c:v>
                </c:pt>
                <c:pt idx="2450">
                  <c:v>40815</c:v>
                </c:pt>
                <c:pt idx="2451">
                  <c:v>40816</c:v>
                </c:pt>
                <c:pt idx="2452">
                  <c:v>40819</c:v>
                </c:pt>
                <c:pt idx="2453">
                  <c:v>40820</c:v>
                </c:pt>
                <c:pt idx="2454">
                  <c:v>40821</c:v>
                </c:pt>
                <c:pt idx="2455">
                  <c:v>40822</c:v>
                </c:pt>
                <c:pt idx="2456">
                  <c:v>40823</c:v>
                </c:pt>
                <c:pt idx="2457">
                  <c:v>40826</c:v>
                </c:pt>
                <c:pt idx="2458">
                  <c:v>40827</c:v>
                </c:pt>
                <c:pt idx="2459">
                  <c:v>40828</c:v>
                </c:pt>
                <c:pt idx="2460">
                  <c:v>40829</c:v>
                </c:pt>
                <c:pt idx="2461">
                  <c:v>40830</c:v>
                </c:pt>
                <c:pt idx="2462">
                  <c:v>40833</c:v>
                </c:pt>
                <c:pt idx="2463">
                  <c:v>40834</c:v>
                </c:pt>
                <c:pt idx="2464">
                  <c:v>40835</c:v>
                </c:pt>
                <c:pt idx="2465">
                  <c:v>40836</c:v>
                </c:pt>
                <c:pt idx="2466">
                  <c:v>40837</c:v>
                </c:pt>
                <c:pt idx="2467">
                  <c:v>40840</c:v>
                </c:pt>
                <c:pt idx="2468">
                  <c:v>40841</c:v>
                </c:pt>
                <c:pt idx="2469">
                  <c:v>40842</c:v>
                </c:pt>
                <c:pt idx="2470">
                  <c:v>40843</c:v>
                </c:pt>
                <c:pt idx="2471">
                  <c:v>40844</c:v>
                </c:pt>
                <c:pt idx="2472">
                  <c:v>40847</c:v>
                </c:pt>
                <c:pt idx="2473">
                  <c:v>40848</c:v>
                </c:pt>
                <c:pt idx="2474">
                  <c:v>40849</c:v>
                </c:pt>
                <c:pt idx="2475">
                  <c:v>40850</c:v>
                </c:pt>
                <c:pt idx="2476">
                  <c:v>40851</c:v>
                </c:pt>
                <c:pt idx="2477">
                  <c:v>40854</c:v>
                </c:pt>
                <c:pt idx="2478">
                  <c:v>40855</c:v>
                </c:pt>
                <c:pt idx="2479">
                  <c:v>40856</c:v>
                </c:pt>
                <c:pt idx="2480">
                  <c:v>40857</c:v>
                </c:pt>
                <c:pt idx="2481">
                  <c:v>40858</c:v>
                </c:pt>
                <c:pt idx="2482">
                  <c:v>40861</c:v>
                </c:pt>
                <c:pt idx="2483">
                  <c:v>40862</c:v>
                </c:pt>
                <c:pt idx="2484">
                  <c:v>40863</c:v>
                </c:pt>
                <c:pt idx="2485">
                  <c:v>40864</c:v>
                </c:pt>
                <c:pt idx="2486">
                  <c:v>40865</c:v>
                </c:pt>
                <c:pt idx="2487">
                  <c:v>40868</c:v>
                </c:pt>
                <c:pt idx="2488">
                  <c:v>40869</c:v>
                </c:pt>
                <c:pt idx="2489">
                  <c:v>40870</c:v>
                </c:pt>
                <c:pt idx="2490">
                  <c:v>40871</c:v>
                </c:pt>
                <c:pt idx="2491">
                  <c:v>40872</c:v>
                </c:pt>
                <c:pt idx="2492">
                  <c:v>40875</c:v>
                </c:pt>
                <c:pt idx="2493">
                  <c:v>40876</c:v>
                </c:pt>
                <c:pt idx="2494">
                  <c:v>40877</c:v>
                </c:pt>
                <c:pt idx="2495">
                  <c:v>40878</c:v>
                </c:pt>
                <c:pt idx="2496">
                  <c:v>40879</c:v>
                </c:pt>
                <c:pt idx="2497">
                  <c:v>40882</c:v>
                </c:pt>
                <c:pt idx="2498">
                  <c:v>40883</c:v>
                </c:pt>
                <c:pt idx="2499">
                  <c:v>40884</c:v>
                </c:pt>
                <c:pt idx="2500">
                  <c:v>40885</c:v>
                </c:pt>
                <c:pt idx="2501">
                  <c:v>40886</c:v>
                </c:pt>
                <c:pt idx="2502">
                  <c:v>40889</c:v>
                </c:pt>
                <c:pt idx="2503">
                  <c:v>40890</c:v>
                </c:pt>
                <c:pt idx="2504">
                  <c:v>40891</c:v>
                </c:pt>
                <c:pt idx="2505">
                  <c:v>40892</c:v>
                </c:pt>
                <c:pt idx="2506">
                  <c:v>40893</c:v>
                </c:pt>
                <c:pt idx="2507">
                  <c:v>40896</c:v>
                </c:pt>
                <c:pt idx="2508">
                  <c:v>40897</c:v>
                </c:pt>
                <c:pt idx="2509">
                  <c:v>40898</c:v>
                </c:pt>
                <c:pt idx="2510">
                  <c:v>40899</c:v>
                </c:pt>
                <c:pt idx="2511">
                  <c:v>40900</c:v>
                </c:pt>
                <c:pt idx="2512">
                  <c:v>40903</c:v>
                </c:pt>
                <c:pt idx="2513">
                  <c:v>40904</c:v>
                </c:pt>
                <c:pt idx="2514">
                  <c:v>40905</c:v>
                </c:pt>
                <c:pt idx="2515">
                  <c:v>40906</c:v>
                </c:pt>
                <c:pt idx="2516">
                  <c:v>40907</c:v>
                </c:pt>
                <c:pt idx="2517">
                  <c:v>40910</c:v>
                </c:pt>
                <c:pt idx="2518">
                  <c:v>40911</c:v>
                </c:pt>
                <c:pt idx="2519">
                  <c:v>40912</c:v>
                </c:pt>
                <c:pt idx="2520">
                  <c:v>40913</c:v>
                </c:pt>
                <c:pt idx="2521">
                  <c:v>40914</c:v>
                </c:pt>
                <c:pt idx="2522">
                  <c:v>40917</c:v>
                </c:pt>
                <c:pt idx="2523">
                  <c:v>40918</c:v>
                </c:pt>
                <c:pt idx="2524">
                  <c:v>40919</c:v>
                </c:pt>
                <c:pt idx="2525">
                  <c:v>40920</c:v>
                </c:pt>
                <c:pt idx="2526">
                  <c:v>40921</c:v>
                </c:pt>
                <c:pt idx="2527">
                  <c:v>40924</c:v>
                </c:pt>
                <c:pt idx="2528">
                  <c:v>40925</c:v>
                </c:pt>
                <c:pt idx="2529">
                  <c:v>40926</c:v>
                </c:pt>
                <c:pt idx="2530">
                  <c:v>40927</c:v>
                </c:pt>
                <c:pt idx="2531">
                  <c:v>40928</c:v>
                </c:pt>
                <c:pt idx="2532">
                  <c:v>40931</c:v>
                </c:pt>
                <c:pt idx="2533">
                  <c:v>40932</c:v>
                </c:pt>
                <c:pt idx="2534">
                  <c:v>40933</c:v>
                </c:pt>
                <c:pt idx="2535">
                  <c:v>40934</c:v>
                </c:pt>
                <c:pt idx="2536">
                  <c:v>40935</c:v>
                </c:pt>
                <c:pt idx="2537">
                  <c:v>40938</c:v>
                </c:pt>
                <c:pt idx="2538">
                  <c:v>40939</c:v>
                </c:pt>
                <c:pt idx="2539">
                  <c:v>40940</c:v>
                </c:pt>
                <c:pt idx="2540">
                  <c:v>40941</c:v>
                </c:pt>
                <c:pt idx="2541">
                  <c:v>40942</c:v>
                </c:pt>
                <c:pt idx="2542">
                  <c:v>40945</c:v>
                </c:pt>
                <c:pt idx="2543">
                  <c:v>40946</c:v>
                </c:pt>
                <c:pt idx="2544">
                  <c:v>40947</c:v>
                </c:pt>
                <c:pt idx="2545">
                  <c:v>40948</c:v>
                </c:pt>
                <c:pt idx="2546">
                  <c:v>40949</c:v>
                </c:pt>
                <c:pt idx="2547">
                  <c:v>40952</c:v>
                </c:pt>
                <c:pt idx="2548">
                  <c:v>40953</c:v>
                </c:pt>
                <c:pt idx="2549">
                  <c:v>40954</c:v>
                </c:pt>
                <c:pt idx="2550">
                  <c:v>40955</c:v>
                </c:pt>
                <c:pt idx="2551">
                  <c:v>40956</c:v>
                </c:pt>
                <c:pt idx="2552">
                  <c:v>40959</c:v>
                </c:pt>
                <c:pt idx="2553">
                  <c:v>40960</c:v>
                </c:pt>
                <c:pt idx="2554">
                  <c:v>40961</c:v>
                </c:pt>
                <c:pt idx="2555">
                  <c:v>40962</c:v>
                </c:pt>
                <c:pt idx="2556">
                  <c:v>40963</c:v>
                </c:pt>
                <c:pt idx="2557">
                  <c:v>40966</c:v>
                </c:pt>
                <c:pt idx="2558">
                  <c:v>40967</c:v>
                </c:pt>
                <c:pt idx="2559">
                  <c:v>40968</c:v>
                </c:pt>
                <c:pt idx="2560">
                  <c:v>40969</c:v>
                </c:pt>
                <c:pt idx="2561">
                  <c:v>40970</c:v>
                </c:pt>
                <c:pt idx="2562">
                  <c:v>40973</c:v>
                </c:pt>
                <c:pt idx="2563">
                  <c:v>40974</c:v>
                </c:pt>
                <c:pt idx="2564">
                  <c:v>40975</c:v>
                </c:pt>
                <c:pt idx="2565">
                  <c:v>40976</c:v>
                </c:pt>
                <c:pt idx="2566">
                  <c:v>40977</c:v>
                </c:pt>
                <c:pt idx="2567">
                  <c:v>40980</c:v>
                </c:pt>
                <c:pt idx="2568">
                  <c:v>40981</c:v>
                </c:pt>
                <c:pt idx="2569">
                  <c:v>40982</c:v>
                </c:pt>
                <c:pt idx="2570">
                  <c:v>40983</c:v>
                </c:pt>
                <c:pt idx="2571">
                  <c:v>40984</c:v>
                </c:pt>
                <c:pt idx="2572">
                  <c:v>40987</c:v>
                </c:pt>
                <c:pt idx="2573">
                  <c:v>40988</c:v>
                </c:pt>
                <c:pt idx="2574">
                  <c:v>40989</c:v>
                </c:pt>
                <c:pt idx="2575">
                  <c:v>40990</c:v>
                </c:pt>
                <c:pt idx="2576">
                  <c:v>40991</c:v>
                </c:pt>
                <c:pt idx="2577">
                  <c:v>40994</c:v>
                </c:pt>
                <c:pt idx="2578">
                  <c:v>40995</c:v>
                </c:pt>
                <c:pt idx="2579">
                  <c:v>40996</c:v>
                </c:pt>
                <c:pt idx="2580">
                  <c:v>40997</c:v>
                </c:pt>
                <c:pt idx="2581">
                  <c:v>40998</c:v>
                </c:pt>
                <c:pt idx="2582">
                  <c:v>41001</c:v>
                </c:pt>
                <c:pt idx="2583">
                  <c:v>41002</c:v>
                </c:pt>
                <c:pt idx="2584">
                  <c:v>41003</c:v>
                </c:pt>
                <c:pt idx="2585">
                  <c:v>41004</c:v>
                </c:pt>
                <c:pt idx="2586">
                  <c:v>41005</c:v>
                </c:pt>
                <c:pt idx="2587">
                  <c:v>41008</c:v>
                </c:pt>
                <c:pt idx="2588">
                  <c:v>41009</c:v>
                </c:pt>
                <c:pt idx="2589">
                  <c:v>41010</c:v>
                </c:pt>
                <c:pt idx="2590">
                  <c:v>41011</c:v>
                </c:pt>
                <c:pt idx="2591">
                  <c:v>41012</c:v>
                </c:pt>
                <c:pt idx="2592">
                  <c:v>41015</c:v>
                </c:pt>
                <c:pt idx="2593">
                  <c:v>41016</c:v>
                </c:pt>
                <c:pt idx="2594">
                  <c:v>41017</c:v>
                </c:pt>
                <c:pt idx="2595">
                  <c:v>41018</c:v>
                </c:pt>
                <c:pt idx="2596">
                  <c:v>41019</c:v>
                </c:pt>
                <c:pt idx="2597">
                  <c:v>41022</c:v>
                </c:pt>
                <c:pt idx="2598">
                  <c:v>41023</c:v>
                </c:pt>
                <c:pt idx="2599">
                  <c:v>41024</c:v>
                </c:pt>
                <c:pt idx="2600">
                  <c:v>41025</c:v>
                </c:pt>
                <c:pt idx="2601">
                  <c:v>41026</c:v>
                </c:pt>
                <c:pt idx="2602">
                  <c:v>41029</c:v>
                </c:pt>
                <c:pt idx="2603">
                  <c:v>41030</c:v>
                </c:pt>
                <c:pt idx="2604">
                  <c:v>41031</c:v>
                </c:pt>
                <c:pt idx="2605">
                  <c:v>41032</c:v>
                </c:pt>
                <c:pt idx="2606">
                  <c:v>41033</c:v>
                </c:pt>
                <c:pt idx="2607">
                  <c:v>41036</c:v>
                </c:pt>
                <c:pt idx="2608">
                  <c:v>41037</c:v>
                </c:pt>
                <c:pt idx="2609">
                  <c:v>41038</c:v>
                </c:pt>
                <c:pt idx="2610">
                  <c:v>41039</c:v>
                </c:pt>
                <c:pt idx="2611">
                  <c:v>41040</c:v>
                </c:pt>
                <c:pt idx="2612">
                  <c:v>41043</c:v>
                </c:pt>
                <c:pt idx="2613">
                  <c:v>41044</c:v>
                </c:pt>
                <c:pt idx="2614">
                  <c:v>41045</c:v>
                </c:pt>
                <c:pt idx="2615">
                  <c:v>41046</c:v>
                </c:pt>
                <c:pt idx="2616">
                  <c:v>41047</c:v>
                </c:pt>
                <c:pt idx="2617">
                  <c:v>41050</c:v>
                </c:pt>
                <c:pt idx="2618">
                  <c:v>41051</c:v>
                </c:pt>
                <c:pt idx="2619">
                  <c:v>41052</c:v>
                </c:pt>
                <c:pt idx="2620">
                  <c:v>41053</c:v>
                </c:pt>
                <c:pt idx="2621">
                  <c:v>41054</c:v>
                </c:pt>
                <c:pt idx="2622">
                  <c:v>41057</c:v>
                </c:pt>
                <c:pt idx="2623">
                  <c:v>41058</c:v>
                </c:pt>
                <c:pt idx="2624">
                  <c:v>41059</c:v>
                </c:pt>
                <c:pt idx="2625">
                  <c:v>41060</c:v>
                </c:pt>
                <c:pt idx="2626">
                  <c:v>41061</c:v>
                </c:pt>
                <c:pt idx="2627">
                  <c:v>41064</c:v>
                </c:pt>
                <c:pt idx="2628">
                  <c:v>41065</c:v>
                </c:pt>
                <c:pt idx="2629">
                  <c:v>41066</c:v>
                </c:pt>
                <c:pt idx="2630">
                  <c:v>41067</c:v>
                </c:pt>
                <c:pt idx="2631">
                  <c:v>41068</c:v>
                </c:pt>
                <c:pt idx="2632">
                  <c:v>41071</c:v>
                </c:pt>
                <c:pt idx="2633">
                  <c:v>41072</c:v>
                </c:pt>
                <c:pt idx="2634">
                  <c:v>41073</c:v>
                </c:pt>
                <c:pt idx="2635">
                  <c:v>41074</c:v>
                </c:pt>
                <c:pt idx="2636">
                  <c:v>41075</c:v>
                </c:pt>
                <c:pt idx="2637">
                  <c:v>41078</c:v>
                </c:pt>
                <c:pt idx="2638">
                  <c:v>41079</c:v>
                </c:pt>
                <c:pt idx="2639">
                  <c:v>41080</c:v>
                </c:pt>
                <c:pt idx="2640">
                  <c:v>41081</c:v>
                </c:pt>
                <c:pt idx="2641">
                  <c:v>41082</c:v>
                </c:pt>
                <c:pt idx="2642">
                  <c:v>41085</c:v>
                </c:pt>
                <c:pt idx="2643">
                  <c:v>41086</c:v>
                </c:pt>
                <c:pt idx="2644">
                  <c:v>41087</c:v>
                </c:pt>
                <c:pt idx="2645">
                  <c:v>41088</c:v>
                </c:pt>
                <c:pt idx="2646">
                  <c:v>41089</c:v>
                </c:pt>
                <c:pt idx="2647">
                  <c:v>41092</c:v>
                </c:pt>
                <c:pt idx="2648">
                  <c:v>41093</c:v>
                </c:pt>
                <c:pt idx="2649">
                  <c:v>41094</c:v>
                </c:pt>
                <c:pt idx="2650">
                  <c:v>41095</c:v>
                </c:pt>
                <c:pt idx="2651">
                  <c:v>41096</c:v>
                </c:pt>
                <c:pt idx="2652">
                  <c:v>41099</c:v>
                </c:pt>
                <c:pt idx="2653">
                  <c:v>41100</c:v>
                </c:pt>
                <c:pt idx="2654">
                  <c:v>41101</c:v>
                </c:pt>
                <c:pt idx="2655">
                  <c:v>41102</c:v>
                </c:pt>
                <c:pt idx="2656">
                  <c:v>41103</c:v>
                </c:pt>
                <c:pt idx="2657">
                  <c:v>41106</c:v>
                </c:pt>
                <c:pt idx="2658">
                  <c:v>41107</c:v>
                </c:pt>
                <c:pt idx="2659">
                  <c:v>41108</c:v>
                </c:pt>
                <c:pt idx="2660">
                  <c:v>41109</c:v>
                </c:pt>
                <c:pt idx="2661">
                  <c:v>41110</c:v>
                </c:pt>
                <c:pt idx="2662">
                  <c:v>41113</c:v>
                </c:pt>
                <c:pt idx="2663">
                  <c:v>41114</c:v>
                </c:pt>
                <c:pt idx="2664">
                  <c:v>41115</c:v>
                </c:pt>
                <c:pt idx="2665">
                  <c:v>41116</c:v>
                </c:pt>
                <c:pt idx="2666">
                  <c:v>41117</c:v>
                </c:pt>
                <c:pt idx="2667">
                  <c:v>41120</c:v>
                </c:pt>
                <c:pt idx="2668">
                  <c:v>41121</c:v>
                </c:pt>
                <c:pt idx="2669">
                  <c:v>41122</c:v>
                </c:pt>
                <c:pt idx="2670">
                  <c:v>41123</c:v>
                </c:pt>
                <c:pt idx="2671">
                  <c:v>41124</c:v>
                </c:pt>
                <c:pt idx="2672">
                  <c:v>41127</c:v>
                </c:pt>
                <c:pt idx="2673">
                  <c:v>41128</c:v>
                </c:pt>
                <c:pt idx="2674">
                  <c:v>41129</c:v>
                </c:pt>
                <c:pt idx="2675">
                  <c:v>41130</c:v>
                </c:pt>
                <c:pt idx="2676">
                  <c:v>41131</c:v>
                </c:pt>
                <c:pt idx="2677">
                  <c:v>41134</c:v>
                </c:pt>
                <c:pt idx="2678">
                  <c:v>41135</c:v>
                </c:pt>
                <c:pt idx="2679">
                  <c:v>41136</c:v>
                </c:pt>
                <c:pt idx="2680">
                  <c:v>41137</c:v>
                </c:pt>
                <c:pt idx="2681">
                  <c:v>41138</c:v>
                </c:pt>
                <c:pt idx="2682">
                  <c:v>41141</c:v>
                </c:pt>
                <c:pt idx="2683">
                  <c:v>41142</c:v>
                </c:pt>
                <c:pt idx="2684">
                  <c:v>41143</c:v>
                </c:pt>
                <c:pt idx="2685">
                  <c:v>41144</c:v>
                </c:pt>
                <c:pt idx="2686">
                  <c:v>41145</c:v>
                </c:pt>
                <c:pt idx="2687">
                  <c:v>41148</c:v>
                </c:pt>
                <c:pt idx="2688">
                  <c:v>41149</c:v>
                </c:pt>
                <c:pt idx="2689">
                  <c:v>41150</c:v>
                </c:pt>
                <c:pt idx="2690">
                  <c:v>41151</c:v>
                </c:pt>
                <c:pt idx="2691">
                  <c:v>41152</c:v>
                </c:pt>
                <c:pt idx="2692">
                  <c:v>41155</c:v>
                </c:pt>
                <c:pt idx="2693">
                  <c:v>41156</c:v>
                </c:pt>
                <c:pt idx="2694">
                  <c:v>41157</c:v>
                </c:pt>
                <c:pt idx="2695">
                  <c:v>41158</c:v>
                </c:pt>
                <c:pt idx="2696">
                  <c:v>41159</c:v>
                </c:pt>
                <c:pt idx="2697">
                  <c:v>41162</c:v>
                </c:pt>
                <c:pt idx="2698">
                  <c:v>41163</c:v>
                </c:pt>
                <c:pt idx="2699">
                  <c:v>41164</c:v>
                </c:pt>
                <c:pt idx="2700">
                  <c:v>41165</c:v>
                </c:pt>
                <c:pt idx="2701">
                  <c:v>41166</c:v>
                </c:pt>
                <c:pt idx="2702">
                  <c:v>41169</c:v>
                </c:pt>
                <c:pt idx="2703">
                  <c:v>41170</c:v>
                </c:pt>
                <c:pt idx="2704">
                  <c:v>41171</c:v>
                </c:pt>
                <c:pt idx="2705">
                  <c:v>41172</c:v>
                </c:pt>
                <c:pt idx="2706">
                  <c:v>41173</c:v>
                </c:pt>
                <c:pt idx="2707">
                  <c:v>41176</c:v>
                </c:pt>
                <c:pt idx="2708">
                  <c:v>41177</c:v>
                </c:pt>
                <c:pt idx="2709">
                  <c:v>41178</c:v>
                </c:pt>
                <c:pt idx="2710">
                  <c:v>41179</c:v>
                </c:pt>
                <c:pt idx="2711">
                  <c:v>41180</c:v>
                </c:pt>
                <c:pt idx="2712">
                  <c:v>41183</c:v>
                </c:pt>
                <c:pt idx="2713">
                  <c:v>41184</c:v>
                </c:pt>
                <c:pt idx="2714">
                  <c:v>41185</c:v>
                </c:pt>
                <c:pt idx="2715">
                  <c:v>41186</c:v>
                </c:pt>
                <c:pt idx="2716">
                  <c:v>41187</c:v>
                </c:pt>
                <c:pt idx="2717">
                  <c:v>41190</c:v>
                </c:pt>
                <c:pt idx="2718">
                  <c:v>41191</c:v>
                </c:pt>
                <c:pt idx="2719">
                  <c:v>41192</c:v>
                </c:pt>
                <c:pt idx="2720">
                  <c:v>41193</c:v>
                </c:pt>
                <c:pt idx="2721">
                  <c:v>41194</c:v>
                </c:pt>
                <c:pt idx="2722">
                  <c:v>41197</c:v>
                </c:pt>
                <c:pt idx="2723">
                  <c:v>41198</c:v>
                </c:pt>
                <c:pt idx="2724">
                  <c:v>41199</c:v>
                </c:pt>
                <c:pt idx="2725">
                  <c:v>41200</c:v>
                </c:pt>
                <c:pt idx="2726">
                  <c:v>41201</c:v>
                </c:pt>
                <c:pt idx="2727">
                  <c:v>41204</c:v>
                </c:pt>
                <c:pt idx="2728">
                  <c:v>41205</c:v>
                </c:pt>
                <c:pt idx="2729">
                  <c:v>41206</c:v>
                </c:pt>
                <c:pt idx="2730">
                  <c:v>41207</c:v>
                </c:pt>
                <c:pt idx="2731">
                  <c:v>41208</c:v>
                </c:pt>
                <c:pt idx="2732">
                  <c:v>41211</c:v>
                </c:pt>
                <c:pt idx="2733">
                  <c:v>41212</c:v>
                </c:pt>
                <c:pt idx="2734">
                  <c:v>41213</c:v>
                </c:pt>
                <c:pt idx="2735">
                  <c:v>41214</c:v>
                </c:pt>
                <c:pt idx="2736">
                  <c:v>41215</c:v>
                </c:pt>
                <c:pt idx="2737">
                  <c:v>41218</c:v>
                </c:pt>
                <c:pt idx="2738">
                  <c:v>41219</c:v>
                </c:pt>
                <c:pt idx="2739">
                  <c:v>41220</c:v>
                </c:pt>
                <c:pt idx="2740">
                  <c:v>41221</c:v>
                </c:pt>
                <c:pt idx="2741">
                  <c:v>41222</c:v>
                </c:pt>
                <c:pt idx="2742">
                  <c:v>41225</c:v>
                </c:pt>
                <c:pt idx="2743">
                  <c:v>41226</c:v>
                </c:pt>
                <c:pt idx="2744">
                  <c:v>41227</c:v>
                </c:pt>
                <c:pt idx="2745">
                  <c:v>41228</c:v>
                </c:pt>
                <c:pt idx="2746">
                  <c:v>41229</c:v>
                </c:pt>
                <c:pt idx="2747">
                  <c:v>41232</c:v>
                </c:pt>
                <c:pt idx="2748">
                  <c:v>41233</c:v>
                </c:pt>
                <c:pt idx="2749">
                  <c:v>41234</c:v>
                </c:pt>
                <c:pt idx="2750">
                  <c:v>41235</c:v>
                </c:pt>
                <c:pt idx="2751">
                  <c:v>41236</c:v>
                </c:pt>
                <c:pt idx="2752">
                  <c:v>41239</c:v>
                </c:pt>
                <c:pt idx="2753">
                  <c:v>41240</c:v>
                </c:pt>
                <c:pt idx="2754">
                  <c:v>41241</c:v>
                </c:pt>
                <c:pt idx="2755">
                  <c:v>41242</c:v>
                </c:pt>
                <c:pt idx="2756">
                  <c:v>41243</c:v>
                </c:pt>
                <c:pt idx="2757">
                  <c:v>41246</c:v>
                </c:pt>
                <c:pt idx="2758">
                  <c:v>41247</c:v>
                </c:pt>
                <c:pt idx="2759">
                  <c:v>41248</c:v>
                </c:pt>
                <c:pt idx="2760">
                  <c:v>41249</c:v>
                </c:pt>
                <c:pt idx="2761">
                  <c:v>41250</c:v>
                </c:pt>
                <c:pt idx="2762">
                  <c:v>41253</c:v>
                </c:pt>
                <c:pt idx="2763">
                  <c:v>41254</c:v>
                </c:pt>
                <c:pt idx="2764">
                  <c:v>41255</c:v>
                </c:pt>
                <c:pt idx="2765">
                  <c:v>41256</c:v>
                </c:pt>
                <c:pt idx="2766">
                  <c:v>41257</c:v>
                </c:pt>
                <c:pt idx="2767">
                  <c:v>41260</c:v>
                </c:pt>
                <c:pt idx="2768">
                  <c:v>41261</c:v>
                </c:pt>
                <c:pt idx="2769">
                  <c:v>41262</c:v>
                </c:pt>
                <c:pt idx="2770">
                  <c:v>41263</c:v>
                </c:pt>
                <c:pt idx="2771">
                  <c:v>41264</c:v>
                </c:pt>
                <c:pt idx="2772">
                  <c:v>41267</c:v>
                </c:pt>
                <c:pt idx="2773">
                  <c:v>41268</c:v>
                </c:pt>
                <c:pt idx="2774">
                  <c:v>41269</c:v>
                </c:pt>
                <c:pt idx="2775">
                  <c:v>41270</c:v>
                </c:pt>
                <c:pt idx="2776">
                  <c:v>41271</c:v>
                </c:pt>
                <c:pt idx="2777">
                  <c:v>41274</c:v>
                </c:pt>
                <c:pt idx="2778">
                  <c:v>41275</c:v>
                </c:pt>
                <c:pt idx="2779">
                  <c:v>41276</c:v>
                </c:pt>
                <c:pt idx="2780">
                  <c:v>41277</c:v>
                </c:pt>
                <c:pt idx="2781">
                  <c:v>41278</c:v>
                </c:pt>
                <c:pt idx="2782">
                  <c:v>41281</c:v>
                </c:pt>
                <c:pt idx="2783">
                  <c:v>41282</c:v>
                </c:pt>
                <c:pt idx="2784">
                  <c:v>41283</c:v>
                </c:pt>
                <c:pt idx="2785">
                  <c:v>41284</c:v>
                </c:pt>
                <c:pt idx="2786">
                  <c:v>41285</c:v>
                </c:pt>
                <c:pt idx="2787">
                  <c:v>41288</c:v>
                </c:pt>
                <c:pt idx="2788">
                  <c:v>41289</c:v>
                </c:pt>
                <c:pt idx="2789">
                  <c:v>41290</c:v>
                </c:pt>
                <c:pt idx="2790">
                  <c:v>41291</c:v>
                </c:pt>
                <c:pt idx="2791">
                  <c:v>41292</c:v>
                </c:pt>
                <c:pt idx="2792">
                  <c:v>41295</c:v>
                </c:pt>
                <c:pt idx="2793">
                  <c:v>41296</c:v>
                </c:pt>
                <c:pt idx="2794">
                  <c:v>41297</c:v>
                </c:pt>
                <c:pt idx="2795">
                  <c:v>41298</c:v>
                </c:pt>
                <c:pt idx="2796">
                  <c:v>41299</c:v>
                </c:pt>
                <c:pt idx="2797">
                  <c:v>41302</c:v>
                </c:pt>
                <c:pt idx="2798">
                  <c:v>41303</c:v>
                </c:pt>
                <c:pt idx="2799">
                  <c:v>41304</c:v>
                </c:pt>
                <c:pt idx="2800">
                  <c:v>41305</c:v>
                </c:pt>
                <c:pt idx="2801">
                  <c:v>41306</c:v>
                </c:pt>
                <c:pt idx="2802">
                  <c:v>41309</c:v>
                </c:pt>
                <c:pt idx="2803">
                  <c:v>41310</c:v>
                </c:pt>
                <c:pt idx="2804">
                  <c:v>41311</c:v>
                </c:pt>
                <c:pt idx="2805">
                  <c:v>41312</c:v>
                </c:pt>
                <c:pt idx="2806">
                  <c:v>41313</c:v>
                </c:pt>
                <c:pt idx="2807">
                  <c:v>41316</c:v>
                </c:pt>
                <c:pt idx="2808">
                  <c:v>41317</c:v>
                </c:pt>
                <c:pt idx="2809">
                  <c:v>41318</c:v>
                </c:pt>
                <c:pt idx="2810">
                  <c:v>41319</c:v>
                </c:pt>
                <c:pt idx="2811">
                  <c:v>41320</c:v>
                </c:pt>
                <c:pt idx="2812">
                  <c:v>41323</c:v>
                </c:pt>
                <c:pt idx="2813">
                  <c:v>41324</c:v>
                </c:pt>
                <c:pt idx="2814">
                  <c:v>41325</c:v>
                </c:pt>
                <c:pt idx="2815">
                  <c:v>41326</c:v>
                </c:pt>
                <c:pt idx="2816">
                  <c:v>41327</c:v>
                </c:pt>
                <c:pt idx="2817">
                  <c:v>41330</c:v>
                </c:pt>
                <c:pt idx="2818">
                  <c:v>41331</c:v>
                </c:pt>
                <c:pt idx="2819">
                  <c:v>41332</c:v>
                </c:pt>
                <c:pt idx="2820">
                  <c:v>41333</c:v>
                </c:pt>
                <c:pt idx="2821">
                  <c:v>41334</c:v>
                </c:pt>
                <c:pt idx="2822">
                  <c:v>41337</c:v>
                </c:pt>
                <c:pt idx="2823">
                  <c:v>41338</c:v>
                </c:pt>
                <c:pt idx="2824">
                  <c:v>41339</c:v>
                </c:pt>
                <c:pt idx="2825">
                  <c:v>41340</c:v>
                </c:pt>
                <c:pt idx="2826">
                  <c:v>41341</c:v>
                </c:pt>
                <c:pt idx="2827">
                  <c:v>41344</c:v>
                </c:pt>
                <c:pt idx="2828">
                  <c:v>41345</c:v>
                </c:pt>
                <c:pt idx="2829">
                  <c:v>41346</c:v>
                </c:pt>
                <c:pt idx="2830">
                  <c:v>41347</c:v>
                </c:pt>
                <c:pt idx="2831">
                  <c:v>41348</c:v>
                </c:pt>
                <c:pt idx="2832">
                  <c:v>41351</c:v>
                </c:pt>
                <c:pt idx="2833">
                  <c:v>41352</c:v>
                </c:pt>
                <c:pt idx="2834">
                  <c:v>41353</c:v>
                </c:pt>
                <c:pt idx="2835">
                  <c:v>41354</c:v>
                </c:pt>
                <c:pt idx="2836">
                  <c:v>41355</c:v>
                </c:pt>
                <c:pt idx="2837">
                  <c:v>41358</c:v>
                </c:pt>
                <c:pt idx="2838">
                  <c:v>41359</c:v>
                </c:pt>
                <c:pt idx="2839">
                  <c:v>41360</c:v>
                </c:pt>
                <c:pt idx="2840">
                  <c:v>41361</c:v>
                </c:pt>
                <c:pt idx="2841">
                  <c:v>41362</c:v>
                </c:pt>
                <c:pt idx="2842">
                  <c:v>41365</c:v>
                </c:pt>
                <c:pt idx="2843">
                  <c:v>41366</c:v>
                </c:pt>
                <c:pt idx="2844">
                  <c:v>41367</c:v>
                </c:pt>
                <c:pt idx="2845">
                  <c:v>41368</c:v>
                </c:pt>
                <c:pt idx="2846">
                  <c:v>41369</c:v>
                </c:pt>
                <c:pt idx="2847">
                  <c:v>41372</c:v>
                </c:pt>
                <c:pt idx="2848">
                  <c:v>41373</c:v>
                </c:pt>
                <c:pt idx="2849">
                  <c:v>41374</c:v>
                </c:pt>
                <c:pt idx="2850">
                  <c:v>41375</c:v>
                </c:pt>
                <c:pt idx="2851">
                  <c:v>41376</c:v>
                </c:pt>
                <c:pt idx="2852">
                  <c:v>41379</c:v>
                </c:pt>
                <c:pt idx="2853">
                  <c:v>41380</c:v>
                </c:pt>
                <c:pt idx="2854">
                  <c:v>41381</c:v>
                </c:pt>
                <c:pt idx="2855">
                  <c:v>41382</c:v>
                </c:pt>
                <c:pt idx="2856">
                  <c:v>41383</c:v>
                </c:pt>
                <c:pt idx="2857">
                  <c:v>41386</c:v>
                </c:pt>
                <c:pt idx="2858">
                  <c:v>41387</c:v>
                </c:pt>
              </c:numCache>
            </c:numRef>
          </c:cat>
          <c:val>
            <c:numRef>
              <c:f>'Bunker Prices'!$H$615:$H$3474</c:f>
              <c:numCache>
                <c:formatCode>General</c:formatCode>
                <c:ptCount val="2859"/>
                <c:pt idx="0">
                  <c:v>25.94</c:v>
                </c:pt>
                <c:pt idx="1">
                  <c:v>26.38</c:v>
                </c:pt>
                <c:pt idx="2">
                  <c:v>26.58</c:v>
                </c:pt>
                <c:pt idx="3">
                  <c:v>27.31</c:v>
                </c:pt>
                <c:pt idx="4">
                  <c:v>26.17</c:v>
                </c:pt>
                <c:pt idx="5">
                  <c:v>26.22</c:v>
                </c:pt>
                <c:pt idx="6">
                  <c:v>26.36</c:v>
                </c:pt>
                <c:pt idx="7">
                  <c:v>26.38</c:v>
                </c:pt>
                <c:pt idx="8">
                  <c:v>25.6</c:v>
                </c:pt>
                <c:pt idx="9">
                  <c:v>25.5</c:v>
                </c:pt>
                <c:pt idx="10">
                  <c:v>25.39</c:v>
                </c:pt>
                <c:pt idx="11">
                  <c:v>25.18</c:v>
                </c:pt>
                <c:pt idx="12">
                  <c:v>24.94</c:v>
                </c:pt>
                <c:pt idx="13">
                  <c:v>24.76</c:v>
                </c:pt>
                <c:pt idx="14">
                  <c:v>25.12</c:v>
                </c:pt>
                <c:pt idx="15">
                  <c:v>24.05</c:v>
                </c:pt>
                <c:pt idx="16">
                  <c:v>24.45</c:v>
                </c:pt>
                <c:pt idx="17">
                  <c:v>24.45</c:v>
                </c:pt>
                <c:pt idx="18">
                  <c:v>24.45</c:v>
                </c:pt>
                <c:pt idx="19">
                  <c:v>24.18</c:v>
                </c:pt>
                <c:pt idx="20">
                  <c:v>24.22</c:v>
                </c:pt>
                <c:pt idx="21">
                  <c:v>23.99</c:v>
                </c:pt>
                <c:pt idx="22">
                  <c:v>23.66</c:v>
                </c:pt>
                <c:pt idx="23">
                  <c:v>23.3</c:v>
                </c:pt>
                <c:pt idx="24">
                  <c:v>23.51</c:v>
                </c:pt>
                <c:pt idx="25">
                  <c:v>24.06</c:v>
                </c:pt>
                <c:pt idx="26">
                  <c:v>24.99</c:v>
                </c:pt>
                <c:pt idx="27">
                  <c:v>25.24</c:v>
                </c:pt>
                <c:pt idx="28">
                  <c:v>24.79</c:v>
                </c:pt>
                <c:pt idx="29">
                  <c:v>24.55</c:v>
                </c:pt>
                <c:pt idx="30">
                  <c:v>25.07</c:v>
                </c:pt>
                <c:pt idx="31">
                  <c:v>24.75</c:v>
                </c:pt>
                <c:pt idx="32">
                  <c:v>25.27</c:v>
                </c:pt>
                <c:pt idx="33">
                  <c:v>25.2</c:v>
                </c:pt>
                <c:pt idx="34">
                  <c:v>25.24</c:v>
                </c:pt>
                <c:pt idx="35">
                  <c:v>25.45</c:v>
                </c:pt>
                <c:pt idx="36">
                  <c:v>25.58</c:v>
                </c:pt>
                <c:pt idx="37">
                  <c:v>25.64</c:v>
                </c:pt>
                <c:pt idx="38">
                  <c:v>25.75</c:v>
                </c:pt>
                <c:pt idx="39">
                  <c:v>25.84</c:v>
                </c:pt>
                <c:pt idx="40">
                  <c:v>25.55</c:v>
                </c:pt>
                <c:pt idx="41">
                  <c:v>25.73</c:v>
                </c:pt>
                <c:pt idx="42">
                  <c:v>25.08</c:v>
                </c:pt>
                <c:pt idx="43">
                  <c:v>25.17</c:v>
                </c:pt>
                <c:pt idx="44">
                  <c:v>25.93</c:v>
                </c:pt>
                <c:pt idx="45">
                  <c:v>25.96</c:v>
                </c:pt>
                <c:pt idx="46">
                  <c:v>26.32</c:v>
                </c:pt>
                <c:pt idx="47">
                  <c:v>26.06</c:v>
                </c:pt>
                <c:pt idx="48">
                  <c:v>26.28</c:v>
                </c:pt>
                <c:pt idx="49">
                  <c:v>26.44</c:v>
                </c:pt>
                <c:pt idx="50">
                  <c:v>26.28</c:v>
                </c:pt>
                <c:pt idx="51">
                  <c:v>26.43</c:v>
                </c:pt>
                <c:pt idx="52">
                  <c:v>25.42</c:v>
                </c:pt>
                <c:pt idx="53">
                  <c:v>25.04</c:v>
                </c:pt>
                <c:pt idx="54">
                  <c:v>25.33</c:v>
                </c:pt>
                <c:pt idx="55">
                  <c:v>25.26</c:v>
                </c:pt>
                <c:pt idx="56">
                  <c:v>25.03</c:v>
                </c:pt>
                <c:pt idx="57">
                  <c:v>25</c:v>
                </c:pt>
                <c:pt idx="58">
                  <c:v>25.68</c:v>
                </c:pt>
                <c:pt idx="59">
                  <c:v>25.44</c:v>
                </c:pt>
                <c:pt idx="60">
                  <c:v>25.01</c:v>
                </c:pt>
                <c:pt idx="61">
                  <c:v>25.31</c:v>
                </c:pt>
                <c:pt idx="62">
                  <c:v>24.89</c:v>
                </c:pt>
                <c:pt idx="63">
                  <c:v>25.53</c:v>
                </c:pt>
                <c:pt idx="64">
                  <c:v>24.95</c:v>
                </c:pt>
                <c:pt idx="65">
                  <c:v>25.11</c:v>
                </c:pt>
                <c:pt idx="66">
                  <c:v>25.34</c:v>
                </c:pt>
                <c:pt idx="67">
                  <c:v>26.04</c:v>
                </c:pt>
                <c:pt idx="68">
                  <c:v>26.15</c:v>
                </c:pt>
                <c:pt idx="69">
                  <c:v>26.38</c:v>
                </c:pt>
                <c:pt idx="70">
                  <c:v>26.8</c:v>
                </c:pt>
                <c:pt idx="71">
                  <c:v>27</c:v>
                </c:pt>
                <c:pt idx="72">
                  <c:v>27.26</c:v>
                </c:pt>
                <c:pt idx="73">
                  <c:v>27.1</c:v>
                </c:pt>
                <c:pt idx="74">
                  <c:v>27.41</c:v>
                </c:pt>
                <c:pt idx="75">
                  <c:v>27.02</c:v>
                </c:pt>
                <c:pt idx="76">
                  <c:v>26.99</c:v>
                </c:pt>
                <c:pt idx="77">
                  <c:v>26.99</c:v>
                </c:pt>
                <c:pt idx="78">
                  <c:v>27.22</c:v>
                </c:pt>
                <c:pt idx="79">
                  <c:v>26.95</c:v>
                </c:pt>
                <c:pt idx="80">
                  <c:v>27.52</c:v>
                </c:pt>
                <c:pt idx="81">
                  <c:v>27.47</c:v>
                </c:pt>
                <c:pt idx="82">
                  <c:v>27.54</c:v>
                </c:pt>
                <c:pt idx="83">
                  <c:v>26.57</c:v>
                </c:pt>
                <c:pt idx="84">
                  <c:v>27.1</c:v>
                </c:pt>
                <c:pt idx="85">
                  <c:v>27.66</c:v>
                </c:pt>
                <c:pt idx="86">
                  <c:v>28.29</c:v>
                </c:pt>
                <c:pt idx="87">
                  <c:v>28.49</c:v>
                </c:pt>
                <c:pt idx="88">
                  <c:v>28.58</c:v>
                </c:pt>
                <c:pt idx="89">
                  <c:v>28.39</c:v>
                </c:pt>
                <c:pt idx="90">
                  <c:v>27.73</c:v>
                </c:pt>
                <c:pt idx="91">
                  <c:v>28.31</c:v>
                </c:pt>
                <c:pt idx="92">
                  <c:v>28.52</c:v>
                </c:pt>
                <c:pt idx="93">
                  <c:v>27.97</c:v>
                </c:pt>
                <c:pt idx="94">
                  <c:v>28.32</c:v>
                </c:pt>
                <c:pt idx="95">
                  <c:v>28.38</c:v>
                </c:pt>
                <c:pt idx="96">
                  <c:v>28.43</c:v>
                </c:pt>
                <c:pt idx="97">
                  <c:v>29.13</c:v>
                </c:pt>
                <c:pt idx="98">
                  <c:v>29.11</c:v>
                </c:pt>
                <c:pt idx="99">
                  <c:v>29.06</c:v>
                </c:pt>
                <c:pt idx="100">
                  <c:v>28.89</c:v>
                </c:pt>
                <c:pt idx="101">
                  <c:v>28.88</c:v>
                </c:pt>
                <c:pt idx="102">
                  <c:v>28.75</c:v>
                </c:pt>
                <c:pt idx="103">
                  <c:v>29.01</c:v>
                </c:pt>
                <c:pt idx="104">
                  <c:v>28.82</c:v>
                </c:pt>
                <c:pt idx="105">
                  <c:v>28.26</c:v>
                </c:pt>
                <c:pt idx="106">
                  <c:v>28.12</c:v>
                </c:pt>
                <c:pt idx="107">
                  <c:v>28.23</c:v>
                </c:pt>
                <c:pt idx="108">
                  <c:v>28.09</c:v>
                </c:pt>
                <c:pt idx="109">
                  <c:v>28.13</c:v>
                </c:pt>
                <c:pt idx="110">
                  <c:v>27.74</c:v>
                </c:pt>
                <c:pt idx="111">
                  <c:v>27.99</c:v>
                </c:pt>
                <c:pt idx="112">
                  <c:v>28.5</c:v>
                </c:pt>
                <c:pt idx="113">
                  <c:v>28.5</c:v>
                </c:pt>
                <c:pt idx="114">
                  <c:v>28.58</c:v>
                </c:pt>
                <c:pt idx="115">
                  <c:v>27.97</c:v>
                </c:pt>
                <c:pt idx="116">
                  <c:v>27.84</c:v>
                </c:pt>
                <c:pt idx="117">
                  <c:v>26.59</c:v>
                </c:pt>
                <c:pt idx="118">
                  <c:v>26.43</c:v>
                </c:pt>
                <c:pt idx="119">
                  <c:v>26.51</c:v>
                </c:pt>
                <c:pt idx="120">
                  <c:v>26.46</c:v>
                </c:pt>
                <c:pt idx="121">
                  <c:v>25.46</c:v>
                </c:pt>
                <c:pt idx="122">
                  <c:v>25.68</c:v>
                </c:pt>
                <c:pt idx="123">
                  <c:v>25.31</c:v>
                </c:pt>
                <c:pt idx="124">
                  <c:v>25.3</c:v>
                </c:pt>
                <c:pt idx="125">
                  <c:v>25.72</c:v>
                </c:pt>
                <c:pt idx="126">
                  <c:v>25.41</c:v>
                </c:pt>
                <c:pt idx="127">
                  <c:v>25.02</c:v>
                </c:pt>
                <c:pt idx="128">
                  <c:v>24.12</c:v>
                </c:pt>
                <c:pt idx="129">
                  <c:v>23.7</c:v>
                </c:pt>
                <c:pt idx="130">
                  <c:v>23.48</c:v>
                </c:pt>
                <c:pt idx="131">
                  <c:v>23.58</c:v>
                </c:pt>
                <c:pt idx="132">
                  <c:v>23.79</c:v>
                </c:pt>
                <c:pt idx="133">
                  <c:v>23.72</c:v>
                </c:pt>
                <c:pt idx="134">
                  <c:v>22.7</c:v>
                </c:pt>
                <c:pt idx="135">
                  <c:v>22.81</c:v>
                </c:pt>
                <c:pt idx="136">
                  <c:v>23.35</c:v>
                </c:pt>
                <c:pt idx="137">
                  <c:v>24.28</c:v>
                </c:pt>
                <c:pt idx="138">
                  <c:v>24.08</c:v>
                </c:pt>
                <c:pt idx="139">
                  <c:v>24.53</c:v>
                </c:pt>
                <c:pt idx="140">
                  <c:v>24.83</c:v>
                </c:pt>
                <c:pt idx="141">
                  <c:v>25.21</c:v>
                </c:pt>
                <c:pt idx="142">
                  <c:v>24.67</c:v>
                </c:pt>
                <c:pt idx="143">
                  <c:v>24.85</c:v>
                </c:pt>
                <c:pt idx="144">
                  <c:v>25.25</c:v>
                </c:pt>
                <c:pt idx="145">
                  <c:v>25.01</c:v>
                </c:pt>
                <c:pt idx="146">
                  <c:v>25.16</c:v>
                </c:pt>
                <c:pt idx="147">
                  <c:v>25.62</c:v>
                </c:pt>
                <c:pt idx="148">
                  <c:v>25.85</c:v>
                </c:pt>
                <c:pt idx="149">
                  <c:v>25.18</c:v>
                </c:pt>
                <c:pt idx="150">
                  <c:v>25.8</c:v>
                </c:pt>
                <c:pt idx="151">
                  <c:v>25.46</c:v>
                </c:pt>
                <c:pt idx="152">
                  <c:v>25.76</c:v>
                </c:pt>
                <c:pt idx="153">
                  <c:v>26.42</c:v>
                </c:pt>
                <c:pt idx="154">
                  <c:v>26.25</c:v>
                </c:pt>
                <c:pt idx="155">
                  <c:v>26.87</c:v>
                </c:pt>
                <c:pt idx="156">
                  <c:v>27.21</c:v>
                </c:pt>
                <c:pt idx="157">
                  <c:v>28.38</c:v>
                </c:pt>
                <c:pt idx="158">
                  <c:v>27.92</c:v>
                </c:pt>
                <c:pt idx="159">
                  <c:v>28.49</c:v>
                </c:pt>
                <c:pt idx="160">
                  <c:v>28.22</c:v>
                </c:pt>
                <c:pt idx="161">
                  <c:v>28.34</c:v>
                </c:pt>
                <c:pt idx="162">
                  <c:v>29.72</c:v>
                </c:pt>
                <c:pt idx="163">
                  <c:v>29.61</c:v>
                </c:pt>
                <c:pt idx="164">
                  <c:v>29.61</c:v>
                </c:pt>
                <c:pt idx="165">
                  <c:v>29.61</c:v>
                </c:pt>
                <c:pt idx="166">
                  <c:v>30.16</c:v>
                </c:pt>
                <c:pt idx="167">
                  <c:v>29.66</c:v>
                </c:pt>
                <c:pt idx="168">
                  <c:v>28.66</c:v>
                </c:pt>
                <c:pt idx="169">
                  <c:v>28.66</c:v>
                </c:pt>
                <c:pt idx="170">
                  <c:v>29.43</c:v>
                </c:pt>
                <c:pt idx="171">
                  <c:v>30.77</c:v>
                </c:pt>
                <c:pt idx="172">
                  <c:v>30.2</c:v>
                </c:pt>
                <c:pt idx="173">
                  <c:v>29.33</c:v>
                </c:pt>
                <c:pt idx="174">
                  <c:v>28.79</c:v>
                </c:pt>
                <c:pt idx="175">
                  <c:v>29.64</c:v>
                </c:pt>
                <c:pt idx="176">
                  <c:v>29.67</c:v>
                </c:pt>
                <c:pt idx="177">
                  <c:v>30.2</c:v>
                </c:pt>
                <c:pt idx="178">
                  <c:v>30.61</c:v>
                </c:pt>
                <c:pt idx="179">
                  <c:v>31.22</c:v>
                </c:pt>
                <c:pt idx="180">
                  <c:v>31.66</c:v>
                </c:pt>
                <c:pt idx="181">
                  <c:v>30.54</c:v>
                </c:pt>
                <c:pt idx="182">
                  <c:v>30.65</c:v>
                </c:pt>
                <c:pt idx="183">
                  <c:v>30.74</c:v>
                </c:pt>
                <c:pt idx="184">
                  <c:v>30.34</c:v>
                </c:pt>
                <c:pt idx="185">
                  <c:v>29.72</c:v>
                </c:pt>
                <c:pt idx="186">
                  <c:v>30.49</c:v>
                </c:pt>
                <c:pt idx="187">
                  <c:v>29.86</c:v>
                </c:pt>
                <c:pt idx="188">
                  <c:v>30.27</c:v>
                </c:pt>
                <c:pt idx="189">
                  <c:v>31.02</c:v>
                </c:pt>
                <c:pt idx="190">
                  <c:v>31.21</c:v>
                </c:pt>
                <c:pt idx="191">
                  <c:v>31.1</c:v>
                </c:pt>
                <c:pt idx="192">
                  <c:v>30.25</c:v>
                </c:pt>
                <c:pt idx="193">
                  <c:v>31.09</c:v>
                </c:pt>
                <c:pt idx="194">
                  <c:v>31.36</c:v>
                </c:pt>
                <c:pt idx="195">
                  <c:v>31.44</c:v>
                </c:pt>
                <c:pt idx="196">
                  <c:v>32.340000000000003</c:v>
                </c:pt>
                <c:pt idx="197">
                  <c:v>31.7</c:v>
                </c:pt>
                <c:pt idx="198">
                  <c:v>32.369999999999997</c:v>
                </c:pt>
                <c:pt idx="199">
                  <c:v>32.450000000000003</c:v>
                </c:pt>
                <c:pt idx="200">
                  <c:v>33.06</c:v>
                </c:pt>
                <c:pt idx="201">
                  <c:v>32.5</c:v>
                </c:pt>
                <c:pt idx="202">
                  <c:v>31.92</c:v>
                </c:pt>
                <c:pt idx="203">
                  <c:v>32.54</c:v>
                </c:pt>
                <c:pt idx="204">
                  <c:v>32.33</c:v>
                </c:pt>
                <c:pt idx="205">
                  <c:v>31.56</c:v>
                </c:pt>
                <c:pt idx="206">
                  <c:v>32.270000000000003</c:v>
                </c:pt>
                <c:pt idx="207">
                  <c:v>33.15</c:v>
                </c:pt>
                <c:pt idx="208">
                  <c:v>32.32</c:v>
                </c:pt>
                <c:pt idx="209">
                  <c:v>33.07</c:v>
                </c:pt>
                <c:pt idx="210">
                  <c:v>33.04</c:v>
                </c:pt>
                <c:pt idx="211">
                  <c:v>32.79</c:v>
                </c:pt>
                <c:pt idx="212">
                  <c:v>32.479999999999997</c:v>
                </c:pt>
                <c:pt idx="213">
                  <c:v>33.090000000000003</c:v>
                </c:pt>
                <c:pt idx="214">
                  <c:v>33</c:v>
                </c:pt>
                <c:pt idx="215">
                  <c:v>33.53</c:v>
                </c:pt>
                <c:pt idx="216">
                  <c:v>34.1</c:v>
                </c:pt>
                <c:pt idx="217">
                  <c:v>33.69</c:v>
                </c:pt>
                <c:pt idx="218">
                  <c:v>33.29</c:v>
                </c:pt>
                <c:pt idx="219">
                  <c:v>33.909999999999997</c:v>
                </c:pt>
                <c:pt idx="220">
                  <c:v>32.43</c:v>
                </c:pt>
                <c:pt idx="221">
                  <c:v>31.38</c:v>
                </c:pt>
                <c:pt idx="222">
                  <c:v>29.48</c:v>
                </c:pt>
                <c:pt idx="223">
                  <c:v>27.25</c:v>
                </c:pt>
                <c:pt idx="224">
                  <c:v>26.75</c:v>
                </c:pt>
                <c:pt idx="225">
                  <c:v>25.5</c:v>
                </c:pt>
                <c:pt idx="226">
                  <c:v>24.35</c:v>
                </c:pt>
                <c:pt idx="227">
                  <c:v>26.09</c:v>
                </c:pt>
                <c:pt idx="228">
                  <c:v>24.81</c:v>
                </c:pt>
                <c:pt idx="229">
                  <c:v>25.29</c:v>
                </c:pt>
                <c:pt idx="230">
                  <c:v>26.82</c:v>
                </c:pt>
                <c:pt idx="231">
                  <c:v>26.35</c:v>
                </c:pt>
                <c:pt idx="232">
                  <c:v>27.18</c:v>
                </c:pt>
                <c:pt idx="233">
                  <c:v>26.36</c:v>
                </c:pt>
                <c:pt idx="234">
                  <c:v>25.21</c:v>
                </c:pt>
                <c:pt idx="235">
                  <c:v>25.5</c:v>
                </c:pt>
                <c:pt idx="236">
                  <c:v>24.68</c:v>
                </c:pt>
                <c:pt idx="237">
                  <c:v>24.58</c:v>
                </c:pt>
                <c:pt idx="238">
                  <c:v>24.6</c:v>
                </c:pt>
                <c:pt idx="239">
                  <c:v>25.25</c:v>
                </c:pt>
                <c:pt idx="240">
                  <c:v>24.47</c:v>
                </c:pt>
                <c:pt idx="241">
                  <c:v>24.75</c:v>
                </c:pt>
                <c:pt idx="242">
                  <c:v>24.99</c:v>
                </c:pt>
                <c:pt idx="243">
                  <c:v>25.2</c:v>
                </c:pt>
                <c:pt idx="244">
                  <c:v>25.02</c:v>
                </c:pt>
                <c:pt idx="245">
                  <c:v>25.88</c:v>
                </c:pt>
                <c:pt idx="246">
                  <c:v>25.88</c:v>
                </c:pt>
                <c:pt idx="247">
                  <c:v>25.88</c:v>
                </c:pt>
                <c:pt idx="248">
                  <c:v>25.46</c:v>
                </c:pt>
                <c:pt idx="249">
                  <c:v>24.26</c:v>
                </c:pt>
                <c:pt idx="250">
                  <c:v>24.33</c:v>
                </c:pt>
                <c:pt idx="251">
                  <c:v>24.09</c:v>
                </c:pt>
                <c:pt idx="252">
                  <c:v>23.5</c:v>
                </c:pt>
                <c:pt idx="253">
                  <c:v>23.26</c:v>
                </c:pt>
                <c:pt idx="254">
                  <c:v>23.68</c:v>
                </c:pt>
                <c:pt idx="255">
                  <c:v>23.82</c:v>
                </c:pt>
                <c:pt idx="256">
                  <c:v>23.52</c:v>
                </c:pt>
                <c:pt idx="257">
                  <c:v>23.52</c:v>
                </c:pt>
                <c:pt idx="258">
                  <c:v>23.57</c:v>
                </c:pt>
                <c:pt idx="259">
                  <c:v>24.11</c:v>
                </c:pt>
                <c:pt idx="260">
                  <c:v>24.65</c:v>
                </c:pt>
                <c:pt idx="261">
                  <c:v>25.1</c:v>
                </c:pt>
                <c:pt idx="262">
                  <c:v>24.89</c:v>
                </c:pt>
                <c:pt idx="263">
                  <c:v>25.9</c:v>
                </c:pt>
                <c:pt idx="264">
                  <c:v>26.75</c:v>
                </c:pt>
                <c:pt idx="265">
                  <c:v>26.73</c:v>
                </c:pt>
                <c:pt idx="266">
                  <c:v>26.1</c:v>
                </c:pt>
                <c:pt idx="267">
                  <c:v>25.61</c:v>
                </c:pt>
                <c:pt idx="268">
                  <c:v>25.65</c:v>
                </c:pt>
                <c:pt idx="269">
                  <c:v>26.21</c:v>
                </c:pt>
                <c:pt idx="270">
                  <c:v>25.97</c:v>
                </c:pt>
                <c:pt idx="271">
                  <c:v>26.24</c:v>
                </c:pt>
                <c:pt idx="272">
                  <c:v>26.24</c:v>
                </c:pt>
                <c:pt idx="273">
                  <c:v>26.34</c:v>
                </c:pt>
                <c:pt idx="274">
                  <c:v>25.59</c:v>
                </c:pt>
                <c:pt idx="275">
                  <c:v>26.03</c:v>
                </c:pt>
                <c:pt idx="276">
                  <c:v>26.32</c:v>
                </c:pt>
                <c:pt idx="277">
                  <c:v>27.38</c:v>
                </c:pt>
                <c:pt idx="278">
                  <c:v>27.28</c:v>
                </c:pt>
                <c:pt idx="279">
                  <c:v>26.81</c:v>
                </c:pt>
                <c:pt idx="280">
                  <c:v>27.44</c:v>
                </c:pt>
                <c:pt idx="281">
                  <c:v>27.78</c:v>
                </c:pt>
                <c:pt idx="282">
                  <c:v>27.85</c:v>
                </c:pt>
                <c:pt idx="283">
                  <c:v>28.08</c:v>
                </c:pt>
                <c:pt idx="284">
                  <c:v>28.39</c:v>
                </c:pt>
                <c:pt idx="285">
                  <c:v>27.83</c:v>
                </c:pt>
                <c:pt idx="286">
                  <c:v>27.46</c:v>
                </c:pt>
                <c:pt idx="287">
                  <c:v>26.65</c:v>
                </c:pt>
                <c:pt idx="288">
                  <c:v>26.67</c:v>
                </c:pt>
                <c:pt idx="289">
                  <c:v>26.26</c:v>
                </c:pt>
                <c:pt idx="290">
                  <c:v>26.29</c:v>
                </c:pt>
                <c:pt idx="291">
                  <c:v>27.02</c:v>
                </c:pt>
                <c:pt idx="292">
                  <c:v>26.93</c:v>
                </c:pt>
                <c:pt idx="293">
                  <c:v>26.62</c:v>
                </c:pt>
                <c:pt idx="294">
                  <c:v>27.65</c:v>
                </c:pt>
                <c:pt idx="295">
                  <c:v>27.04</c:v>
                </c:pt>
                <c:pt idx="296">
                  <c:v>27.3</c:v>
                </c:pt>
                <c:pt idx="297">
                  <c:v>28.33</c:v>
                </c:pt>
                <c:pt idx="298">
                  <c:v>28.31</c:v>
                </c:pt>
                <c:pt idx="299">
                  <c:v>27.97</c:v>
                </c:pt>
                <c:pt idx="300">
                  <c:v>28.2</c:v>
                </c:pt>
                <c:pt idx="301">
                  <c:v>27.63</c:v>
                </c:pt>
                <c:pt idx="302">
                  <c:v>27.82</c:v>
                </c:pt>
                <c:pt idx="303">
                  <c:v>27.97</c:v>
                </c:pt>
                <c:pt idx="304">
                  <c:v>28.71</c:v>
                </c:pt>
                <c:pt idx="305">
                  <c:v>28.88</c:v>
                </c:pt>
                <c:pt idx="306">
                  <c:v>29.19</c:v>
                </c:pt>
                <c:pt idx="307">
                  <c:v>28.96</c:v>
                </c:pt>
                <c:pt idx="308">
                  <c:v>29.17</c:v>
                </c:pt>
                <c:pt idx="309">
                  <c:v>28.72</c:v>
                </c:pt>
                <c:pt idx="310">
                  <c:v>28.62</c:v>
                </c:pt>
                <c:pt idx="311">
                  <c:v>28.93</c:v>
                </c:pt>
                <c:pt idx="312">
                  <c:v>28.69</c:v>
                </c:pt>
                <c:pt idx="313">
                  <c:v>27.49</c:v>
                </c:pt>
                <c:pt idx="314">
                  <c:v>27.78</c:v>
                </c:pt>
                <c:pt idx="315">
                  <c:v>28.16</c:v>
                </c:pt>
                <c:pt idx="316">
                  <c:v>28.18</c:v>
                </c:pt>
                <c:pt idx="317">
                  <c:v>28.03</c:v>
                </c:pt>
                <c:pt idx="318">
                  <c:v>28.1</c:v>
                </c:pt>
                <c:pt idx="319">
                  <c:v>28.5</c:v>
                </c:pt>
                <c:pt idx="320">
                  <c:v>28.37</c:v>
                </c:pt>
                <c:pt idx="321">
                  <c:v>29.99</c:v>
                </c:pt>
                <c:pt idx="322">
                  <c:v>29.53</c:v>
                </c:pt>
                <c:pt idx="323">
                  <c:v>29.93</c:v>
                </c:pt>
                <c:pt idx="324">
                  <c:v>29.48</c:v>
                </c:pt>
                <c:pt idx="325">
                  <c:v>30.25</c:v>
                </c:pt>
                <c:pt idx="326">
                  <c:v>29.99</c:v>
                </c:pt>
                <c:pt idx="327">
                  <c:v>29.91</c:v>
                </c:pt>
                <c:pt idx="328">
                  <c:v>29.87</c:v>
                </c:pt>
                <c:pt idx="329">
                  <c:v>29.01</c:v>
                </c:pt>
                <c:pt idx="330">
                  <c:v>28.83</c:v>
                </c:pt>
                <c:pt idx="331">
                  <c:v>28.81</c:v>
                </c:pt>
                <c:pt idx="332">
                  <c:v>28.66</c:v>
                </c:pt>
                <c:pt idx="333">
                  <c:v>28.47</c:v>
                </c:pt>
                <c:pt idx="334">
                  <c:v>28.84</c:v>
                </c:pt>
                <c:pt idx="335">
                  <c:v>29.71</c:v>
                </c:pt>
                <c:pt idx="336">
                  <c:v>29.7</c:v>
                </c:pt>
                <c:pt idx="337">
                  <c:v>29.7</c:v>
                </c:pt>
                <c:pt idx="338">
                  <c:v>29.77</c:v>
                </c:pt>
                <c:pt idx="339">
                  <c:v>29.18</c:v>
                </c:pt>
                <c:pt idx="340">
                  <c:v>29.44</c:v>
                </c:pt>
                <c:pt idx="341">
                  <c:v>29.49</c:v>
                </c:pt>
                <c:pt idx="342">
                  <c:v>29.25</c:v>
                </c:pt>
                <c:pt idx="343">
                  <c:v>27.52</c:v>
                </c:pt>
                <c:pt idx="344">
                  <c:v>27.74</c:v>
                </c:pt>
                <c:pt idx="345">
                  <c:v>27.31</c:v>
                </c:pt>
                <c:pt idx="346">
                  <c:v>27.21</c:v>
                </c:pt>
                <c:pt idx="347">
                  <c:v>27.17</c:v>
                </c:pt>
                <c:pt idx="348">
                  <c:v>27.37</c:v>
                </c:pt>
                <c:pt idx="349">
                  <c:v>27.52</c:v>
                </c:pt>
                <c:pt idx="350">
                  <c:v>27.02</c:v>
                </c:pt>
                <c:pt idx="351">
                  <c:v>26.77</c:v>
                </c:pt>
                <c:pt idx="352">
                  <c:v>26.7</c:v>
                </c:pt>
                <c:pt idx="353">
                  <c:v>25.99</c:v>
                </c:pt>
                <c:pt idx="354">
                  <c:v>25.67</c:v>
                </c:pt>
                <c:pt idx="355">
                  <c:v>25.59</c:v>
                </c:pt>
                <c:pt idx="356">
                  <c:v>25.32</c:v>
                </c:pt>
                <c:pt idx="357">
                  <c:v>25.53</c:v>
                </c:pt>
                <c:pt idx="358">
                  <c:v>25.52</c:v>
                </c:pt>
                <c:pt idx="359">
                  <c:v>26.67</c:v>
                </c:pt>
                <c:pt idx="360">
                  <c:v>26.81</c:v>
                </c:pt>
                <c:pt idx="361">
                  <c:v>26.64</c:v>
                </c:pt>
                <c:pt idx="362">
                  <c:v>26.83</c:v>
                </c:pt>
                <c:pt idx="363">
                  <c:v>27.61</c:v>
                </c:pt>
                <c:pt idx="364">
                  <c:v>27.88</c:v>
                </c:pt>
                <c:pt idx="365">
                  <c:v>28.27</c:v>
                </c:pt>
                <c:pt idx="366">
                  <c:v>28.71</c:v>
                </c:pt>
                <c:pt idx="367">
                  <c:v>28.89</c:v>
                </c:pt>
                <c:pt idx="368">
                  <c:v>29.03</c:v>
                </c:pt>
                <c:pt idx="369">
                  <c:v>28.73</c:v>
                </c:pt>
                <c:pt idx="370">
                  <c:v>30.14</c:v>
                </c:pt>
                <c:pt idx="371">
                  <c:v>30.9</c:v>
                </c:pt>
                <c:pt idx="372">
                  <c:v>30.67</c:v>
                </c:pt>
                <c:pt idx="373">
                  <c:v>30.69</c:v>
                </c:pt>
                <c:pt idx="374">
                  <c:v>30.87</c:v>
                </c:pt>
                <c:pt idx="375">
                  <c:v>31.11</c:v>
                </c:pt>
                <c:pt idx="376">
                  <c:v>29.03</c:v>
                </c:pt>
                <c:pt idx="377">
                  <c:v>28.62</c:v>
                </c:pt>
                <c:pt idx="378">
                  <c:v>28.63</c:v>
                </c:pt>
                <c:pt idx="379">
                  <c:v>28.28</c:v>
                </c:pt>
                <c:pt idx="380">
                  <c:v>28.63</c:v>
                </c:pt>
                <c:pt idx="381">
                  <c:v>28.58</c:v>
                </c:pt>
                <c:pt idx="382">
                  <c:v>28.39</c:v>
                </c:pt>
                <c:pt idx="383">
                  <c:v>28.04</c:v>
                </c:pt>
                <c:pt idx="384">
                  <c:v>27.44</c:v>
                </c:pt>
                <c:pt idx="385">
                  <c:v>27.1</c:v>
                </c:pt>
                <c:pt idx="386">
                  <c:v>27.7</c:v>
                </c:pt>
                <c:pt idx="387">
                  <c:v>27.36</c:v>
                </c:pt>
                <c:pt idx="388">
                  <c:v>27.16</c:v>
                </c:pt>
                <c:pt idx="389">
                  <c:v>28.6</c:v>
                </c:pt>
                <c:pt idx="390">
                  <c:v>28.41</c:v>
                </c:pt>
                <c:pt idx="391">
                  <c:v>28.91</c:v>
                </c:pt>
                <c:pt idx="392">
                  <c:v>28.99</c:v>
                </c:pt>
                <c:pt idx="393">
                  <c:v>29.09</c:v>
                </c:pt>
                <c:pt idx="394">
                  <c:v>29.2</c:v>
                </c:pt>
                <c:pt idx="395">
                  <c:v>29.21</c:v>
                </c:pt>
                <c:pt idx="396">
                  <c:v>29.56</c:v>
                </c:pt>
                <c:pt idx="397">
                  <c:v>29.05</c:v>
                </c:pt>
                <c:pt idx="398">
                  <c:v>30.47</c:v>
                </c:pt>
                <c:pt idx="399">
                  <c:v>29.78</c:v>
                </c:pt>
                <c:pt idx="400">
                  <c:v>29.56</c:v>
                </c:pt>
                <c:pt idx="401">
                  <c:v>29.36</c:v>
                </c:pt>
                <c:pt idx="402">
                  <c:v>27.86</c:v>
                </c:pt>
                <c:pt idx="403">
                  <c:v>27.94</c:v>
                </c:pt>
                <c:pt idx="404">
                  <c:v>28.47</c:v>
                </c:pt>
                <c:pt idx="405">
                  <c:v>28.7</c:v>
                </c:pt>
                <c:pt idx="406">
                  <c:v>28.45</c:v>
                </c:pt>
                <c:pt idx="407">
                  <c:v>28.25</c:v>
                </c:pt>
                <c:pt idx="408">
                  <c:v>28.94</c:v>
                </c:pt>
                <c:pt idx="409">
                  <c:v>29.14</c:v>
                </c:pt>
                <c:pt idx="410">
                  <c:v>29.23</c:v>
                </c:pt>
                <c:pt idx="411">
                  <c:v>28.74</c:v>
                </c:pt>
                <c:pt idx="412">
                  <c:v>29.98</c:v>
                </c:pt>
                <c:pt idx="413">
                  <c:v>29.63</c:v>
                </c:pt>
                <c:pt idx="414">
                  <c:v>29.66</c:v>
                </c:pt>
                <c:pt idx="415">
                  <c:v>29.57</c:v>
                </c:pt>
                <c:pt idx="416">
                  <c:v>30.37</c:v>
                </c:pt>
                <c:pt idx="417">
                  <c:v>30.32</c:v>
                </c:pt>
                <c:pt idx="418">
                  <c:v>30.38</c:v>
                </c:pt>
                <c:pt idx="419">
                  <c:v>30.59</c:v>
                </c:pt>
                <c:pt idx="420">
                  <c:v>30.8</c:v>
                </c:pt>
                <c:pt idx="421">
                  <c:v>30.05</c:v>
                </c:pt>
                <c:pt idx="422">
                  <c:v>28.99</c:v>
                </c:pt>
                <c:pt idx="423">
                  <c:v>29.04</c:v>
                </c:pt>
                <c:pt idx="424">
                  <c:v>29.06</c:v>
                </c:pt>
                <c:pt idx="425">
                  <c:v>29.06</c:v>
                </c:pt>
                <c:pt idx="426">
                  <c:v>29.06</c:v>
                </c:pt>
                <c:pt idx="427">
                  <c:v>29.31</c:v>
                </c:pt>
                <c:pt idx="428">
                  <c:v>29.74</c:v>
                </c:pt>
                <c:pt idx="429">
                  <c:v>30.17</c:v>
                </c:pt>
                <c:pt idx="430">
                  <c:v>30.17</c:v>
                </c:pt>
                <c:pt idx="431">
                  <c:v>29.32</c:v>
                </c:pt>
                <c:pt idx="432">
                  <c:v>30.89</c:v>
                </c:pt>
                <c:pt idx="433">
                  <c:v>30.82</c:v>
                </c:pt>
                <c:pt idx="434">
                  <c:v>30.76</c:v>
                </c:pt>
                <c:pt idx="435">
                  <c:v>31.08</c:v>
                </c:pt>
                <c:pt idx="436">
                  <c:v>31.37</c:v>
                </c:pt>
                <c:pt idx="437">
                  <c:v>31.76</c:v>
                </c:pt>
                <c:pt idx="438">
                  <c:v>31.37</c:v>
                </c:pt>
                <c:pt idx="439">
                  <c:v>31.03</c:v>
                </c:pt>
                <c:pt idx="440">
                  <c:v>31.56</c:v>
                </c:pt>
                <c:pt idx="441">
                  <c:v>30.47</c:v>
                </c:pt>
                <c:pt idx="442">
                  <c:v>30.57</c:v>
                </c:pt>
                <c:pt idx="443">
                  <c:v>31.23</c:v>
                </c:pt>
                <c:pt idx="444">
                  <c:v>30.86</c:v>
                </c:pt>
                <c:pt idx="445">
                  <c:v>31.11</c:v>
                </c:pt>
                <c:pt idx="446">
                  <c:v>30.96</c:v>
                </c:pt>
                <c:pt idx="447">
                  <c:v>30.45</c:v>
                </c:pt>
                <c:pt idx="448">
                  <c:v>30.23</c:v>
                </c:pt>
                <c:pt idx="449">
                  <c:v>29.77</c:v>
                </c:pt>
                <c:pt idx="450">
                  <c:v>29.13</c:v>
                </c:pt>
                <c:pt idx="451">
                  <c:v>29.18</c:v>
                </c:pt>
                <c:pt idx="452">
                  <c:v>30.23</c:v>
                </c:pt>
                <c:pt idx="453">
                  <c:v>29.5</c:v>
                </c:pt>
                <c:pt idx="454">
                  <c:v>28.88</c:v>
                </c:pt>
                <c:pt idx="455">
                  <c:v>29.27</c:v>
                </c:pt>
                <c:pt idx="456">
                  <c:v>28.83</c:v>
                </c:pt>
                <c:pt idx="457">
                  <c:v>29.11</c:v>
                </c:pt>
                <c:pt idx="458">
                  <c:v>30.04</c:v>
                </c:pt>
                <c:pt idx="459">
                  <c:v>29.87</c:v>
                </c:pt>
                <c:pt idx="460">
                  <c:v>30.07</c:v>
                </c:pt>
                <c:pt idx="461">
                  <c:v>30.57</c:v>
                </c:pt>
                <c:pt idx="462">
                  <c:v>30.32</c:v>
                </c:pt>
                <c:pt idx="463">
                  <c:v>30.69</c:v>
                </c:pt>
                <c:pt idx="464">
                  <c:v>30.99</c:v>
                </c:pt>
                <c:pt idx="465">
                  <c:v>30.82</c:v>
                </c:pt>
                <c:pt idx="466">
                  <c:v>30.69</c:v>
                </c:pt>
                <c:pt idx="467">
                  <c:v>30.81</c:v>
                </c:pt>
                <c:pt idx="468">
                  <c:v>30.81</c:v>
                </c:pt>
                <c:pt idx="469">
                  <c:v>31.57</c:v>
                </c:pt>
                <c:pt idx="470">
                  <c:v>31.57</c:v>
                </c:pt>
                <c:pt idx="471">
                  <c:v>32.229999999999997</c:v>
                </c:pt>
                <c:pt idx="472">
                  <c:v>33.340000000000003</c:v>
                </c:pt>
                <c:pt idx="473">
                  <c:v>33.15</c:v>
                </c:pt>
                <c:pt idx="474">
                  <c:v>32.229999999999997</c:v>
                </c:pt>
                <c:pt idx="475">
                  <c:v>32.89</c:v>
                </c:pt>
                <c:pt idx="476">
                  <c:v>33.35</c:v>
                </c:pt>
                <c:pt idx="477">
                  <c:v>32.770000000000003</c:v>
                </c:pt>
                <c:pt idx="478">
                  <c:v>32.229999999999997</c:v>
                </c:pt>
                <c:pt idx="479">
                  <c:v>31.99</c:v>
                </c:pt>
                <c:pt idx="480">
                  <c:v>32.83</c:v>
                </c:pt>
                <c:pt idx="481">
                  <c:v>32.24</c:v>
                </c:pt>
                <c:pt idx="482">
                  <c:v>33.799999999999997</c:v>
                </c:pt>
                <c:pt idx="483">
                  <c:v>33.450000000000003</c:v>
                </c:pt>
                <c:pt idx="484">
                  <c:v>33.53</c:v>
                </c:pt>
                <c:pt idx="485">
                  <c:v>33.130000000000003</c:v>
                </c:pt>
                <c:pt idx="486">
                  <c:v>33.26</c:v>
                </c:pt>
                <c:pt idx="487">
                  <c:v>32.799999999999997</c:v>
                </c:pt>
                <c:pt idx="488">
                  <c:v>33.31</c:v>
                </c:pt>
                <c:pt idx="489">
                  <c:v>33.01</c:v>
                </c:pt>
                <c:pt idx="490">
                  <c:v>31.83</c:v>
                </c:pt>
                <c:pt idx="491">
                  <c:v>31.99</c:v>
                </c:pt>
                <c:pt idx="492">
                  <c:v>31.74</c:v>
                </c:pt>
                <c:pt idx="493">
                  <c:v>32.450000000000003</c:v>
                </c:pt>
                <c:pt idx="494">
                  <c:v>31.51</c:v>
                </c:pt>
                <c:pt idx="495">
                  <c:v>31.55</c:v>
                </c:pt>
                <c:pt idx="496">
                  <c:v>30.21</c:v>
                </c:pt>
                <c:pt idx="497">
                  <c:v>30.69</c:v>
                </c:pt>
                <c:pt idx="498">
                  <c:v>31.35</c:v>
                </c:pt>
                <c:pt idx="499">
                  <c:v>32.450000000000003</c:v>
                </c:pt>
                <c:pt idx="500">
                  <c:v>33.340000000000003</c:v>
                </c:pt>
                <c:pt idx="501">
                  <c:v>33.340000000000003</c:v>
                </c:pt>
                <c:pt idx="502">
                  <c:v>33.340000000000003</c:v>
                </c:pt>
                <c:pt idx="503">
                  <c:v>33.19</c:v>
                </c:pt>
                <c:pt idx="504">
                  <c:v>33.450000000000003</c:v>
                </c:pt>
                <c:pt idx="505">
                  <c:v>33.119999999999997</c:v>
                </c:pt>
                <c:pt idx="506">
                  <c:v>33.64</c:v>
                </c:pt>
                <c:pt idx="507">
                  <c:v>33.46</c:v>
                </c:pt>
                <c:pt idx="508">
                  <c:v>33.11</c:v>
                </c:pt>
                <c:pt idx="509">
                  <c:v>32.46</c:v>
                </c:pt>
                <c:pt idx="510">
                  <c:v>33.39</c:v>
                </c:pt>
                <c:pt idx="511">
                  <c:v>33.090000000000003</c:v>
                </c:pt>
                <c:pt idx="512">
                  <c:v>33.58</c:v>
                </c:pt>
                <c:pt idx="513">
                  <c:v>34.28</c:v>
                </c:pt>
                <c:pt idx="514">
                  <c:v>34.31</c:v>
                </c:pt>
                <c:pt idx="515">
                  <c:v>34.380000000000003</c:v>
                </c:pt>
                <c:pt idx="516">
                  <c:v>34.479999999999997</c:v>
                </c:pt>
                <c:pt idx="517">
                  <c:v>34.479999999999997</c:v>
                </c:pt>
                <c:pt idx="518">
                  <c:v>35.93</c:v>
                </c:pt>
                <c:pt idx="519">
                  <c:v>36.72</c:v>
                </c:pt>
                <c:pt idx="520">
                  <c:v>36.53</c:v>
                </c:pt>
                <c:pt idx="521">
                  <c:v>37</c:v>
                </c:pt>
                <c:pt idx="522">
                  <c:v>35.97</c:v>
                </c:pt>
                <c:pt idx="523">
                  <c:v>37.36</c:v>
                </c:pt>
                <c:pt idx="524">
                  <c:v>37.950000000000003</c:v>
                </c:pt>
                <c:pt idx="525">
                  <c:v>38.49</c:v>
                </c:pt>
                <c:pt idx="526">
                  <c:v>38.76</c:v>
                </c:pt>
                <c:pt idx="527">
                  <c:v>37.909999999999997</c:v>
                </c:pt>
                <c:pt idx="528">
                  <c:v>36.950000000000003</c:v>
                </c:pt>
                <c:pt idx="529">
                  <c:v>37.9</c:v>
                </c:pt>
                <c:pt idx="530">
                  <c:v>37.26</c:v>
                </c:pt>
                <c:pt idx="531">
                  <c:v>36.51</c:v>
                </c:pt>
                <c:pt idx="532">
                  <c:v>38.17</c:v>
                </c:pt>
                <c:pt idx="533">
                  <c:v>37.44</c:v>
                </c:pt>
                <c:pt idx="534">
                  <c:v>37.08</c:v>
                </c:pt>
                <c:pt idx="535">
                  <c:v>36.25</c:v>
                </c:pt>
                <c:pt idx="536">
                  <c:v>36.58</c:v>
                </c:pt>
                <c:pt idx="537">
                  <c:v>36.58</c:v>
                </c:pt>
                <c:pt idx="538">
                  <c:v>39.08</c:v>
                </c:pt>
                <c:pt idx="539">
                  <c:v>36.86</c:v>
                </c:pt>
                <c:pt idx="540">
                  <c:v>36.4</c:v>
                </c:pt>
                <c:pt idx="541">
                  <c:v>35.67</c:v>
                </c:pt>
                <c:pt idx="542">
                  <c:v>35.96</c:v>
                </c:pt>
                <c:pt idx="543">
                  <c:v>35.049999999999997</c:v>
                </c:pt>
                <c:pt idx="544">
                  <c:v>35.29</c:v>
                </c:pt>
                <c:pt idx="545">
                  <c:v>35.74</c:v>
                </c:pt>
                <c:pt idx="546">
                  <c:v>35.44</c:v>
                </c:pt>
                <c:pt idx="547">
                  <c:v>35.49</c:v>
                </c:pt>
                <c:pt idx="548">
                  <c:v>35.29</c:v>
                </c:pt>
                <c:pt idx="549">
                  <c:v>35.200000000000003</c:v>
                </c:pt>
                <c:pt idx="550">
                  <c:v>36.21</c:v>
                </c:pt>
                <c:pt idx="551">
                  <c:v>36.21</c:v>
                </c:pt>
                <c:pt idx="552">
                  <c:v>35.130000000000003</c:v>
                </c:pt>
                <c:pt idx="553">
                  <c:v>35.61</c:v>
                </c:pt>
                <c:pt idx="554">
                  <c:v>35.03</c:v>
                </c:pt>
                <c:pt idx="555">
                  <c:v>35.299999999999997</c:v>
                </c:pt>
                <c:pt idx="556">
                  <c:v>34.97</c:v>
                </c:pt>
                <c:pt idx="557">
                  <c:v>33.700000000000003</c:v>
                </c:pt>
                <c:pt idx="558">
                  <c:v>33.11</c:v>
                </c:pt>
                <c:pt idx="559">
                  <c:v>34.5</c:v>
                </c:pt>
                <c:pt idx="560">
                  <c:v>36.07</c:v>
                </c:pt>
                <c:pt idx="561">
                  <c:v>35.92</c:v>
                </c:pt>
                <c:pt idx="562">
                  <c:v>36.299999999999997</c:v>
                </c:pt>
                <c:pt idx="563">
                  <c:v>37.18</c:v>
                </c:pt>
                <c:pt idx="564">
                  <c:v>36.61</c:v>
                </c:pt>
                <c:pt idx="565">
                  <c:v>37.770000000000003</c:v>
                </c:pt>
                <c:pt idx="566">
                  <c:v>37.049999999999997</c:v>
                </c:pt>
                <c:pt idx="567">
                  <c:v>36.630000000000003</c:v>
                </c:pt>
                <c:pt idx="568">
                  <c:v>36.69</c:v>
                </c:pt>
                <c:pt idx="569">
                  <c:v>38.54</c:v>
                </c:pt>
                <c:pt idx="570">
                  <c:v>38.11</c:v>
                </c:pt>
                <c:pt idx="571">
                  <c:v>38</c:v>
                </c:pt>
                <c:pt idx="572">
                  <c:v>37.9</c:v>
                </c:pt>
                <c:pt idx="573">
                  <c:v>37.01</c:v>
                </c:pt>
                <c:pt idx="574">
                  <c:v>37.159999999999997</c:v>
                </c:pt>
                <c:pt idx="575">
                  <c:v>38.01</c:v>
                </c:pt>
                <c:pt idx="576">
                  <c:v>38.270000000000003</c:v>
                </c:pt>
                <c:pt idx="577">
                  <c:v>38.11</c:v>
                </c:pt>
                <c:pt idx="578">
                  <c:v>38.54</c:v>
                </c:pt>
                <c:pt idx="579">
                  <c:v>39.53</c:v>
                </c:pt>
                <c:pt idx="580">
                  <c:v>39.25</c:v>
                </c:pt>
                <c:pt idx="581">
                  <c:v>40.03</c:v>
                </c:pt>
                <c:pt idx="582">
                  <c:v>39.97</c:v>
                </c:pt>
                <c:pt idx="583">
                  <c:v>40.64</c:v>
                </c:pt>
                <c:pt idx="584">
                  <c:v>39.700000000000003</c:v>
                </c:pt>
                <c:pt idx="585">
                  <c:v>41.12</c:v>
                </c:pt>
                <c:pt idx="586">
                  <c:v>40.630000000000003</c:v>
                </c:pt>
                <c:pt idx="587">
                  <c:v>41.56</c:v>
                </c:pt>
                <c:pt idx="588">
                  <c:v>41.28</c:v>
                </c:pt>
                <c:pt idx="589">
                  <c:v>41.57</c:v>
                </c:pt>
                <c:pt idx="590">
                  <c:v>42.29</c:v>
                </c:pt>
                <c:pt idx="591">
                  <c:v>43.88</c:v>
                </c:pt>
                <c:pt idx="592">
                  <c:v>43.67</c:v>
                </c:pt>
                <c:pt idx="593">
                  <c:v>42.99</c:v>
                </c:pt>
                <c:pt idx="594">
                  <c:v>43.03</c:v>
                </c:pt>
                <c:pt idx="595">
                  <c:v>44.33</c:v>
                </c:pt>
                <c:pt idx="596">
                  <c:v>43.54</c:v>
                </c:pt>
                <c:pt idx="597">
                  <c:v>43.03</c:v>
                </c:pt>
                <c:pt idx="598">
                  <c:v>42.32</c:v>
                </c:pt>
                <c:pt idx="599">
                  <c:v>40.68</c:v>
                </c:pt>
                <c:pt idx="600">
                  <c:v>40.33</c:v>
                </c:pt>
                <c:pt idx="601">
                  <c:v>40.64</c:v>
                </c:pt>
                <c:pt idx="602">
                  <c:v>40.64</c:v>
                </c:pt>
                <c:pt idx="603">
                  <c:v>39.61</c:v>
                </c:pt>
                <c:pt idx="604">
                  <c:v>41.47</c:v>
                </c:pt>
                <c:pt idx="605">
                  <c:v>41.57</c:v>
                </c:pt>
                <c:pt idx="606">
                  <c:v>41.23</c:v>
                </c:pt>
                <c:pt idx="607">
                  <c:v>40.619999999999997</c:v>
                </c:pt>
                <c:pt idx="608">
                  <c:v>40.76</c:v>
                </c:pt>
                <c:pt idx="609">
                  <c:v>40.39</c:v>
                </c:pt>
                <c:pt idx="610">
                  <c:v>42.22</c:v>
                </c:pt>
                <c:pt idx="611">
                  <c:v>40.200000000000003</c:v>
                </c:pt>
                <c:pt idx="612">
                  <c:v>41.06</c:v>
                </c:pt>
                <c:pt idx="613">
                  <c:v>41.73</c:v>
                </c:pt>
                <c:pt idx="614">
                  <c:v>41.85</c:v>
                </c:pt>
                <c:pt idx="615">
                  <c:v>40.75</c:v>
                </c:pt>
                <c:pt idx="616">
                  <c:v>42.45</c:v>
                </c:pt>
                <c:pt idx="617">
                  <c:v>42.91</c:v>
                </c:pt>
                <c:pt idx="618">
                  <c:v>43.39</c:v>
                </c:pt>
                <c:pt idx="619">
                  <c:v>44.93</c:v>
                </c:pt>
                <c:pt idx="620">
                  <c:v>45.13</c:v>
                </c:pt>
                <c:pt idx="621">
                  <c:v>45.33</c:v>
                </c:pt>
                <c:pt idx="622">
                  <c:v>45.93</c:v>
                </c:pt>
                <c:pt idx="623">
                  <c:v>46.45</c:v>
                </c:pt>
                <c:pt idx="624">
                  <c:v>46.08</c:v>
                </c:pt>
                <c:pt idx="625">
                  <c:v>46.38</c:v>
                </c:pt>
                <c:pt idx="626">
                  <c:v>46.62</c:v>
                </c:pt>
                <c:pt idx="627">
                  <c:v>46.19</c:v>
                </c:pt>
                <c:pt idx="628">
                  <c:v>47.13</c:v>
                </c:pt>
                <c:pt idx="629">
                  <c:v>47.99</c:v>
                </c:pt>
                <c:pt idx="630">
                  <c:v>48.9</c:v>
                </c:pt>
                <c:pt idx="631">
                  <c:v>49.71</c:v>
                </c:pt>
                <c:pt idx="632">
                  <c:v>50.66</c:v>
                </c:pt>
                <c:pt idx="633">
                  <c:v>49.6</c:v>
                </c:pt>
                <c:pt idx="634">
                  <c:v>50.05</c:v>
                </c:pt>
                <c:pt idx="635">
                  <c:v>50.84</c:v>
                </c:pt>
                <c:pt idx="636">
                  <c:v>49.93</c:v>
                </c:pt>
                <c:pt idx="637">
                  <c:v>48.91</c:v>
                </c:pt>
                <c:pt idx="638">
                  <c:v>48.77</c:v>
                </c:pt>
                <c:pt idx="639">
                  <c:v>50.52</c:v>
                </c:pt>
                <c:pt idx="640">
                  <c:v>50.72</c:v>
                </c:pt>
                <c:pt idx="641">
                  <c:v>51.22</c:v>
                </c:pt>
                <c:pt idx="642">
                  <c:v>50.78</c:v>
                </c:pt>
                <c:pt idx="643">
                  <c:v>51.56</c:v>
                </c:pt>
                <c:pt idx="644">
                  <c:v>49.45</c:v>
                </c:pt>
                <c:pt idx="645">
                  <c:v>48.37</c:v>
                </c:pt>
                <c:pt idx="646">
                  <c:v>48.98</c:v>
                </c:pt>
                <c:pt idx="647">
                  <c:v>47.06</c:v>
                </c:pt>
                <c:pt idx="648">
                  <c:v>46.55</c:v>
                </c:pt>
                <c:pt idx="649">
                  <c:v>47.56</c:v>
                </c:pt>
                <c:pt idx="650">
                  <c:v>46.01</c:v>
                </c:pt>
                <c:pt idx="651">
                  <c:v>46.42</c:v>
                </c:pt>
                <c:pt idx="652">
                  <c:v>45.92</c:v>
                </c:pt>
                <c:pt idx="653">
                  <c:v>43.71</c:v>
                </c:pt>
                <c:pt idx="654">
                  <c:v>44.75</c:v>
                </c:pt>
                <c:pt idx="655">
                  <c:v>43.02</c:v>
                </c:pt>
                <c:pt idx="656">
                  <c:v>42.31</c:v>
                </c:pt>
                <c:pt idx="657">
                  <c:v>40.340000000000003</c:v>
                </c:pt>
                <c:pt idx="658">
                  <c:v>42.29</c:v>
                </c:pt>
                <c:pt idx="659">
                  <c:v>42.76</c:v>
                </c:pt>
                <c:pt idx="660">
                  <c:v>42.72</c:v>
                </c:pt>
                <c:pt idx="661">
                  <c:v>44.89</c:v>
                </c:pt>
                <c:pt idx="662">
                  <c:v>44.38</c:v>
                </c:pt>
                <c:pt idx="663">
                  <c:v>44.45</c:v>
                </c:pt>
                <c:pt idx="664">
                  <c:v>44.82</c:v>
                </c:pt>
                <c:pt idx="665">
                  <c:v>44.66</c:v>
                </c:pt>
                <c:pt idx="666">
                  <c:v>44.57</c:v>
                </c:pt>
                <c:pt idx="667">
                  <c:v>45.75</c:v>
                </c:pt>
                <c:pt idx="668">
                  <c:v>45.51</c:v>
                </c:pt>
                <c:pt idx="669">
                  <c:v>42.31</c:v>
                </c:pt>
                <c:pt idx="670">
                  <c:v>40.15</c:v>
                </c:pt>
                <c:pt idx="671">
                  <c:v>39.36</c:v>
                </c:pt>
                <c:pt idx="672">
                  <c:v>39.65</c:v>
                </c:pt>
                <c:pt idx="673">
                  <c:v>38.270000000000003</c:v>
                </c:pt>
                <c:pt idx="674">
                  <c:v>38.69</c:v>
                </c:pt>
                <c:pt idx="675">
                  <c:v>39.67</c:v>
                </c:pt>
                <c:pt idx="676">
                  <c:v>37.380000000000003</c:v>
                </c:pt>
                <c:pt idx="677">
                  <c:v>37.840000000000003</c:v>
                </c:pt>
                <c:pt idx="678">
                  <c:v>39.25</c:v>
                </c:pt>
                <c:pt idx="679">
                  <c:v>42.22</c:v>
                </c:pt>
                <c:pt idx="680">
                  <c:v>41.43</c:v>
                </c:pt>
                <c:pt idx="681">
                  <c:v>43.39</c:v>
                </c:pt>
                <c:pt idx="682">
                  <c:v>42.45</c:v>
                </c:pt>
                <c:pt idx="683">
                  <c:v>42.37</c:v>
                </c:pt>
                <c:pt idx="684">
                  <c:v>40.64</c:v>
                </c:pt>
                <c:pt idx="685">
                  <c:v>40.71</c:v>
                </c:pt>
                <c:pt idx="686">
                  <c:v>40.07</c:v>
                </c:pt>
                <c:pt idx="687">
                  <c:v>40.07</c:v>
                </c:pt>
                <c:pt idx="688">
                  <c:v>40.07</c:v>
                </c:pt>
                <c:pt idx="689">
                  <c:v>39.17</c:v>
                </c:pt>
                <c:pt idx="690">
                  <c:v>40.369999999999997</c:v>
                </c:pt>
                <c:pt idx="691">
                  <c:v>40.46</c:v>
                </c:pt>
                <c:pt idx="692">
                  <c:v>40.46</c:v>
                </c:pt>
                <c:pt idx="693">
                  <c:v>41.04</c:v>
                </c:pt>
                <c:pt idx="694">
                  <c:v>40.51</c:v>
                </c:pt>
                <c:pt idx="695">
                  <c:v>42.85</c:v>
                </c:pt>
                <c:pt idx="696">
                  <c:v>43.18</c:v>
                </c:pt>
                <c:pt idx="697">
                  <c:v>42.92</c:v>
                </c:pt>
                <c:pt idx="698">
                  <c:v>43.12</c:v>
                </c:pt>
                <c:pt idx="699">
                  <c:v>43.68</c:v>
                </c:pt>
                <c:pt idx="700">
                  <c:v>45.21</c:v>
                </c:pt>
                <c:pt idx="701">
                  <c:v>45.15</c:v>
                </c:pt>
                <c:pt idx="702">
                  <c:v>45.03</c:v>
                </c:pt>
                <c:pt idx="703">
                  <c:v>45.39</c:v>
                </c:pt>
                <c:pt idx="704">
                  <c:v>44.71</c:v>
                </c:pt>
                <c:pt idx="705">
                  <c:v>44.32</c:v>
                </c:pt>
                <c:pt idx="706">
                  <c:v>45.73</c:v>
                </c:pt>
                <c:pt idx="707">
                  <c:v>46.01</c:v>
                </c:pt>
                <c:pt idx="708">
                  <c:v>46.96</c:v>
                </c:pt>
                <c:pt idx="709">
                  <c:v>46.51</c:v>
                </c:pt>
                <c:pt idx="710">
                  <c:v>46.44</c:v>
                </c:pt>
                <c:pt idx="711">
                  <c:v>44.95</c:v>
                </c:pt>
                <c:pt idx="712">
                  <c:v>45.92</c:v>
                </c:pt>
                <c:pt idx="713">
                  <c:v>44.82</c:v>
                </c:pt>
                <c:pt idx="714">
                  <c:v>44.01</c:v>
                </c:pt>
                <c:pt idx="715">
                  <c:v>43.85</c:v>
                </c:pt>
                <c:pt idx="716">
                  <c:v>43.89</c:v>
                </c:pt>
                <c:pt idx="717">
                  <c:v>43.04</c:v>
                </c:pt>
                <c:pt idx="718">
                  <c:v>43.07</c:v>
                </c:pt>
                <c:pt idx="719">
                  <c:v>43.13</c:v>
                </c:pt>
                <c:pt idx="720">
                  <c:v>44.48</c:v>
                </c:pt>
                <c:pt idx="721">
                  <c:v>44.8</c:v>
                </c:pt>
                <c:pt idx="722">
                  <c:v>45.53</c:v>
                </c:pt>
                <c:pt idx="723">
                  <c:v>45.39</c:v>
                </c:pt>
                <c:pt idx="724">
                  <c:v>46.15</c:v>
                </c:pt>
                <c:pt idx="725">
                  <c:v>45.82</c:v>
                </c:pt>
                <c:pt idx="726">
                  <c:v>46.34</c:v>
                </c:pt>
                <c:pt idx="727">
                  <c:v>46.73</c:v>
                </c:pt>
                <c:pt idx="728">
                  <c:v>48.62</c:v>
                </c:pt>
                <c:pt idx="729">
                  <c:v>48.51</c:v>
                </c:pt>
                <c:pt idx="730">
                  <c:v>49.44</c:v>
                </c:pt>
                <c:pt idx="731">
                  <c:v>49.61</c:v>
                </c:pt>
                <c:pt idx="732">
                  <c:v>50.06</c:v>
                </c:pt>
                <c:pt idx="733">
                  <c:v>50.11</c:v>
                </c:pt>
                <c:pt idx="734">
                  <c:v>51.22</c:v>
                </c:pt>
                <c:pt idx="735">
                  <c:v>51.95</c:v>
                </c:pt>
                <c:pt idx="736">
                  <c:v>51.8</c:v>
                </c:pt>
                <c:pt idx="737">
                  <c:v>52.09</c:v>
                </c:pt>
                <c:pt idx="738">
                  <c:v>52.84</c:v>
                </c:pt>
                <c:pt idx="739">
                  <c:v>53.38</c:v>
                </c:pt>
                <c:pt idx="740">
                  <c:v>52.66</c:v>
                </c:pt>
                <c:pt idx="741">
                  <c:v>53.1</c:v>
                </c:pt>
                <c:pt idx="742">
                  <c:v>53.66</c:v>
                </c:pt>
                <c:pt idx="743">
                  <c:v>53.85</c:v>
                </c:pt>
                <c:pt idx="744">
                  <c:v>54.8</c:v>
                </c:pt>
                <c:pt idx="745">
                  <c:v>55.06</c:v>
                </c:pt>
                <c:pt idx="746">
                  <c:v>55.59</c:v>
                </c:pt>
                <c:pt idx="747">
                  <c:v>55.65</c:v>
                </c:pt>
                <c:pt idx="748">
                  <c:v>54.59</c:v>
                </c:pt>
                <c:pt idx="749">
                  <c:v>53.04</c:v>
                </c:pt>
                <c:pt idx="750">
                  <c:v>53.93</c:v>
                </c:pt>
                <c:pt idx="751">
                  <c:v>53.93</c:v>
                </c:pt>
                <c:pt idx="752">
                  <c:v>53.93</c:v>
                </c:pt>
                <c:pt idx="753">
                  <c:v>53.03</c:v>
                </c:pt>
                <c:pt idx="754">
                  <c:v>52.09</c:v>
                </c:pt>
                <c:pt idx="755">
                  <c:v>54.29</c:v>
                </c:pt>
                <c:pt idx="756">
                  <c:v>56.51</c:v>
                </c:pt>
                <c:pt idx="757">
                  <c:v>56.23</c:v>
                </c:pt>
                <c:pt idx="758">
                  <c:v>55.44</c:v>
                </c:pt>
                <c:pt idx="759">
                  <c:v>55.27</c:v>
                </c:pt>
                <c:pt idx="760">
                  <c:v>54.04</c:v>
                </c:pt>
                <c:pt idx="761">
                  <c:v>52.89</c:v>
                </c:pt>
                <c:pt idx="762">
                  <c:v>53.21</c:v>
                </c:pt>
                <c:pt idx="763">
                  <c:v>51.98</c:v>
                </c:pt>
                <c:pt idx="764">
                  <c:v>50.48</c:v>
                </c:pt>
                <c:pt idx="765">
                  <c:v>50.91</c:v>
                </c:pt>
                <c:pt idx="766">
                  <c:v>51.61</c:v>
                </c:pt>
                <c:pt idx="767">
                  <c:v>50.78</c:v>
                </c:pt>
                <c:pt idx="768">
                  <c:v>52.94</c:v>
                </c:pt>
                <c:pt idx="769">
                  <c:v>53.78</c:v>
                </c:pt>
                <c:pt idx="770">
                  <c:v>54.01</c:v>
                </c:pt>
                <c:pt idx="771">
                  <c:v>54.97</c:v>
                </c:pt>
                <c:pt idx="772">
                  <c:v>54.4</c:v>
                </c:pt>
                <c:pt idx="773">
                  <c:v>54.14</c:v>
                </c:pt>
                <c:pt idx="774">
                  <c:v>52.29</c:v>
                </c:pt>
                <c:pt idx="775">
                  <c:v>52.48</c:v>
                </c:pt>
                <c:pt idx="776">
                  <c:v>51.09</c:v>
                </c:pt>
                <c:pt idx="777">
                  <c:v>51.09</c:v>
                </c:pt>
                <c:pt idx="778">
                  <c:v>50.52</c:v>
                </c:pt>
                <c:pt idx="779">
                  <c:v>50.97</c:v>
                </c:pt>
                <c:pt idx="780">
                  <c:v>51.13</c:v>
                </c:pt>
                <c:pt idx="781">
                  <c:v>50.77</c:v>
                </c:pt>
                <c:pt idx="782">
                  <c:v>51.29</c:v>
                </c:pt>
                <c:pt idx="783">
                  <c:v>51.43</c:v>
                </c:pt>
                <c:pt idx="784">
                  <c:v>50.07</c:v>
                </c:pt>
                <c:pt idx="785">
                  <c:v>48.34</c:v>
                </c:pt>
                <c:pt idx="786">
                  <c:v>48.66</c:v>
                </c:pt>
                <c:pt idx="787">
                  <c:v>48.05</c:v>
                </c:pt>
                <c:pt idx="788">
                  <c:v>49.34</c:v>
                </c:pt>
                <c:pt idx="789">
                  <c:v>48.15</c:v>
                </c:pt>
                <c:pt idx="790">
                  <c:v>47.88</c:v>
                </c:pt>
                <c:pt idx="791">
                  <c:v>48.03</c:v>
                </c:pt>
                <c:pt idx="792">
                  <c:v>48.37</c:v>
                </c:pt>
                <c:pt idx="793">
                  <c:v>48.82</c:v>
                </c:pt>
                <c:pt idx="794">
                  <c:v>50.07</c:v>
                </c:pt>
                <c:pt idx="795">
                  <c:v>50.16</c:v>
                </c:pt>
                <c:pt idx="796">
                  <c:v>50.7</c:v>
                </c:pt>
                <c:pt idx="797">
                  <c:v>50.7</c:v>
                </c:pt>
                <c:pt idx="798">
                  <c:v>50.73</c:v>
                </c:pt>
                <c:pt idx="799">
                  <c:v>53.27</c:v>
                </c:pt>
                <c:pt idx="800">
                  <c:v>52.4</c:v>
                </c:pt>
                <c:pt idx="801">
                  <c:v>54.17</c:v>
                </c:pt>
                <c:pt idx="802">
                  <c:v>53.67</c:v>
                </c:pt>
                <c:pt idx="803">
                  <c:v>53.13</c:v>
                </c:pt>
                <c:pt idx="804">
                  <c:v>52.11</c:v>
                </c:pt>
                <c:pt idx="805">
                  <c:v>53.82</c:v>
                </c:pt>
                <c:pt idx="806">
                  <c:v>52.67</c:v>
                </c:pt>
                <c:pt idx="807">
                  <c:v>54.78</c:v>
                </c:pt>
                <c:pt idx="808">
                  <c:v>53.73</c:v>
                </c:pt>
                <c:pt idx="809">
                  <c:v>54.5</c:v>
                </c:pt>
                <c:pt idx="810">
                  <c:v>56.22</c:v>
                </c:pt>
                <c:pt idx="811">
                  <c:v>57.76</c:v>
                </c:pt>
                <c:pt idx="812">
                  <c:v>58.32</c:v>
                </c:pt>
                <c:pt idx="813">
                  <c:v>57.5</c:v>
                </c:pt>
                <c:pt idx="814">
                  <c:v>56.58</c:v>
                </c:pt>
                <c:pt idx="815">
                  <c:v>57.96</c:v>
                </c:pt>
                <c:pt idx="816">
                  <c:v>58.36</c:v>
                </c:pt>
                <c:pt idx="817">
                  <c:v>59.3</c:v>
                </c:pt>
                <c:pt idx="818">
                  <c:v>57.18</c:v>
                </c:pt>
                <c:pt idx="819">
                  <c:v>56.15</c:v>
                </c:pt>
                <c:pt idx="820">
                  <c:v>55.58</c:v>
                </c:pt>
                <c:pt idx="821">
                  <c:v>57.54</c:v>
                </c:pt>
                <c:pt idx="822">
                  <c:v>57.94</c:v>
                </c:pt>
                <c:pt idx="823">
                  <c:v>58.29</c:v>
                </c:pt>
                <c:pt idx="824">
                  <c:v>59.85</c:v>
                </c:pt>
                <c:pt idx="825">
                  <c:v>59.28</c:v>
                </c:pt>
                <c:pt idx="826">
                  <c:v>58.2</c:v>
                </c:pt>
                <c:pt idx="827">
                  <c:v>57.44</c:v>
                </c:pt>
                <c:pt idx="828">
                  <c:v>58.82</c:v>
                </c:pt>
                <c:pt idx="829">
                  <c:v>58.27</c:v>
                </c:pt>
                <c:pt idx="830">
                  <c:v>57.31</c:v>
                </c:pt>
                <c:pt idx="831">
                  <c:v>57.61</c:v>
                </c:pt>
                <c:pt idx="832">
                  <c:v>56.99</c:v>
                </c:pt>
                <c:pt idx="833">
                  <c:v>57.36</c:v>
                </c:pt>
                <c:pt idx="834">
                  <c:v>56.65</c:v>
                </c:pt>
                <c:pt idx="835">
                  <c:v>55.72</c:v>
                </c:pt>
                <c:pt idx="836">
                  <c:v>57.58</c:v>
                </c:pt>
                <c:pt idx="837">
                  <c:v>57.86</c:v>
                </c:pt>
                <c:pt idx="838">
                  <c:v>58.03</c:v>
                </c:pt>
                <c:pt idx="839">
                  <c:v>58.01</c:v>
                </c:pt>
                <c:pt idx="840">
                  <c:v>58.76</c:v>
                </c:pt>
                <c:pt idx="841">
                  <c:v>59.37</c:v>
                </c:pt>
                <c:pt idx="842">
                  <c:v>60.44</c:v>
                </c:pt>
                <c:pt idx="843">
                  <c:v>60.62</c:v>
                </c:pt>
                <c:pt idx="844">
                  <c:v>59.65</c:v>
                </c:pt>
                <c:pt idx="845">
                  <c:v>60.12</c:v>
                </c:pt>
                <c:pt idx="846">
                  <c:v>61.07</c:v>
                </c:pt>
                <c:pt idx="847">
                  <c:v>62.7</c:v>
                </c:pt>
                <c:pt idx="848">
                  <c:v>61.98</c:v>
                </c:pt>
                <c:pt idx="849">
                  <c:v>63.99</c:v>
                </c:pt>
                <c:pt idx="850">
                  <c:v>65.38</c:v>
                </c:pt>
                <c:pt idx="851">
                  <c:v>66.45</c:v>
                </c:pt>
                <c:pt idx="852">
                  <c:v>65.58</c:v>
                </c:pt>
                <c:pt idx="853">
                  <c:v>65.41</c:v>
                </c:pt>
                <c:pt idx="854">
                  <c:v>62.56</c:v>
                </c:pt>
                <c:pt idx="855">
                  <c:v>62.4</c:v>
                </c:pt>
                <c:pt idx="856">
                  <c:v>64.36</c:v>
                </c:pt>
                <c:pt idx="857">
                  <c:v>64.5</c:v>
                </c:pt>
                <c:pt idx="858">
                  <c:v>64.650000000000006</c:v>
                </c:pt>
                <c:pt idx="859">
                  <c:v>66.010000000000005</c:v>
                </c:pt>
                <c:pt idx="860">
                  <c:v>66.27</c:v>
                </c:pt>
                <c:pt idx="861">
                  <c:v>64.87</c:v>
                </c:pt>
                <c:pt idx="862">
                  <c:v>64.87</c:v>
                </c:pt>
                <c:pt idx="863">
                  <c:v>67.569999999999993</c:v>
                </c:pt>
                <c:pt idx="864">
                  <c:v>67.02</c:v>
                </c:pt>
                <c:pt idx="865">
                  <c:v>67.72</c:v>
                </c:pt>
                <c:pt idx="866">
                  <c:v>66.06</c:v>
                </c:pt>
                <c:pt idx="867">
                  <c:v>64.849999999999994</c:v>
                </c:pt>
                <c:pt idx="868">
                  <c:v>64.67</c:v>
                </c:pt>
                <c:pt idx="869">
                  <c:v>62.89</c:v>
                </c:pt>
                <c:pt idx="870">
                  <c:v>63.08</c:v>
                </c:pt>
                <c:pt idx="871">
                  <c:v>62.84</c:v>
                </c:pt>
                <c:pt idx="872">
                  <c:v>61.8</c:v>
                </c:pt>
                <c:pt idx="873">
                  <c:v>61.61</c:v>
                </c:pt>
                <c:pt idx="874">
                  <c:v>63.37</c:v>
                </c:pt>
                <c:pt idx="875">
                  <c:v>63.16</c:v>
                </c:pt>
                <c:pt idx="876">
                  <c:v>61.81</c:v>
                </c:pt>
                <c:pt idx="877">
                  <c:v>65.61</c:v>
                </c:pt>
                <c:pt idx="878">
                  <c:v>64.2</c:v>
                </c:pt>
                <c:pt idx="879">
                  <c:v>64.73</c:v>
                </c:pt>
                <c:pt idx="880">
                  <c:v>64.599999999999994</c:v>
                </c:pt>
                <c:pt idx="881">
                  <c:v>62.44</c:v>
                </c:pt>
                <c:pt idx="882">
                  <c:v>63.93</c:v>
                </c:pt>
                <c:pt idx="883">
                  <c:v>62.97</c:v>
                </c:pt>
                <c:pt idx="884">
                  <c:v>63.93</c:v>
                </c:pt>
                <c:pt idx="885">
                  <c:v>63.84</c:v>
                </c:pt>
                <c:pt idx="886">
                  <c:v>63.48</c:v>
                </c:pt>
                <c:pt idx="887">
                  <c:v>62.8</c:v>
                </c:pt>
                <c:pt idx="888">
                  <c:v>61.22</c:v>
                </c:pt>
                <c:pt idx="889">
                  <c:v>60.12</c:v>
                </c:pt>
                <c:pt idx="890">
                  <c:v>58.37</c:v>
                </c:pt>
                <c:pt idx="891">
                  <c:v>59.21</c:v>
                </c:pt>
                <c:pt idx="892">
                  <c:v>58.78</c:v>
                </c:pt>
                <c:pt idx="893">
                  <c:v>60.08</c:v>
                </c:pt>
                <c:pt idx="894">
                  <c:v>60.57</c:v>
                </c:pt>
                <c:pt idx="895">
                  <c:v>60.14</c:v>
                </c:pt>
                <c:pt idx="896">
                  <c:v>59.35</c:v>
                </c:pt>
                <c:pt idx="897">
                  <c:v>60.57</c:v>
                </c:pt>
                <c:pt idx="898">
                  <c:v>59.28</c:v>
                </c:pt>
                <c:pt idx="899">
                  <c:v>58.6</c:v>
                </c:pt>
                <c:pt idx="900">
                  <c:v>57.91</c:v>
                </c:pt>
                <c:pt idx="901">
                  <c:v>58.48</c:v>
                </c:pt>
                <c:pt idx="902">
                  <c:v>58.24</c:v>
                </c:pt>
                <c:pt idx="903">
                  <c:v>60.24</c:v>
                </c:pt>
                <c:pt idx="904">
                  <c:v>58.87</c:v>
                </c:pt>
                <c:pt idx="905">
                  <c:v>59.14</c:v>
                </c:pt>
                <c:pt idx="906">
                  <c:v>59.42</c:v>
                </c:pt>
                <c:pt idx="907">
                  <c:v>58.1</c:v>
                </c:pt>
                <c:pt idx="908">
                  <c:v>58.37</c:v>
                </c:pt>
                <c:pt idx="909">
                  <c:v>58.38</c:v>
                </c:pt>
                <c:pt idx="910">
                  <c:v>60.52</c:v>
                </c:pt>
                <c:pt idx="911">
                  <c:v>59.25</c:v>
                </c:pt>
                <c:pt idx="912">
                  <c:v>58.04</c:v>
                </c:pt>
                <c:pt idx="913">
                  <c:v>57.81</c:v>
                </c:pt>
                <c:pt idx="914">
                  <c:v>56.88</c:v>
                </c:pt>
                <c:pt idx="915">
                  <c:v>55.68</c:v>
                </c:pt>
                <c:pt idx="916">
                  <c:v>54.99</c:v>
                </c:pt>
                <c:pt idx="917">
                  <c:v>54.73</c:v>
                </c:pt>
                <c:pt idx="918">
                  <c:v>54.05</c:v>
                </c:pt>
                <c:pt idx="919">
                  <c:v>56</c:v>
                </c:pt>
                <c:pt idx="920">
                  <c:v>54.85</c:v>
                </c:pt>
                <c:pt idx="921">
                  <c:v>54.88</c:v>
                </c:pt>
                <c:pt idx="922">
                  <c:v>55.34</c:v>
                </c:pt>
                <c:pt idx="923">
                  <c:v>56.41</c:v>
                </c:pt>
                <c:pt idx="924">
                  <c:v>56.21</c:v>
                </c:pt>
                <c:pt idx="925">
                  <c:v>55.3</c:v>
                </c:pt>
                <c:pt idx="926">
                  <c:v>55.01</c:v>
                </c:pt>
                <c:pt idx="927">
                  <c:v>54.88</c:v>
                </c:pt>
                <c:pt idx="928">
                  <c:v>54.32</c:v>
                </c:pt>
                <c:pt idx="929">
                  <c:v>55.05</c:v>
                </c:pt>
                <c:pt idx="930">
                  <c:v>56.15</c:v>
                </c:pt>
                <c:pt idx="931">
                  <c:v>57.05</c:v>
                </c:pt>
                <c:pt idx="932">
                  <c:v>57.73</c:v>
                </c:pt>
                <c:pt idx="933">
                  <c:v>57.61</c:v>
                </c:pt>
                <c:pt idx="934">
                  <c:v>56.98</c:v>
                </c:pt>
                <c:pt idx="935">
                  <c:v>58.67</c:v>
                </c:pt>
                <c:pt idx="936">
                  <c:v>57.31</c:v>
                </c:pt>
                <c:pt idx="937">
                  <c:v>59.44</c:v>
                </c:pt>
                <c:pt idx="938">
                  <c:v>59.52</c:v>
                </c:pt>
                <c:pt idx="939">
                  <c:v>59.6</c:v>
                </c:pt>
                <c:pt idx="940">
                  <c:v>59.85</c:v>
                </c:pt>
                <c:pt idx="941">
                  <c:v>57.13</c:v>
                </c:pt>
                <c:pt idx="942">
                  <c:v>56.11</c:v>
                </c:pt>
                <c:pt idx="943">
                  <c:v>56.17</c:v>
                </c:pt>
                <c:pt idx="944">
                  <c:v>56.72</c:v>
                </c:pt>
                <c:pt idx="945">
                  <c:v>56.55</c:v>
                </c:pt>
                <c:pt idx="946">
                  <c:v>56.69</c:v>
                </c:pt>
                <c:pt idx="947">
                  <c:v>56.69</c:v>
                </c:pt>
                <c:pt idx="948">
                  <c:v>56.29</c:v>
                </c:pt>
                <c:pt idx="949">
                  <c:v>57.64</c:v>
                </c:pt>
                <c:pt idx="950">
                  <c:v>58.07</c:v>
                </c:pt>
                <c:pt idx="951">
                  <c:v>58.98</c:v>
                </c:pt>
                <c:pt idx="952">
                  <c:v>58.98</c:v>
                </c:pt>
                <c:pt idx="953">
                  <c:v>61.35</c:v>
                </c:pt>
                <c:pt idx="954">
                  <c:v>61.68</c:v>
                </c:pt>
                <c:pt idx="955">
                  <c:v>61.13</c:v>
                </c:pt>
                <c:pt idx="956">
                  <c:v>62.72</c:v>
                </c:pt>
                <c:pt idx="957">
                  <c:v>62.01</c:v>
                </c:pt>
                <c:pt idx="958">
                  <c:v>61.92</c:v>
                </c:pt>
                <c:pt idx="959">
                  <c:v>62.17</c:v>
                </c:pt>
                <c:pt idx="960">
                  <c:v>62.62</c:v>
                </c:pt>
                <c:pt idx="961">
                  <c:v>62.26</c:v>
                </c:pt>
                <c:pt idx="962">
                  <c:v>62.93</c:v>
                </c:pt>
                <c:pt idx="963">
                  <c:v>64.900000000000006</c:v>
                </c:pt>
                <c:pt idx="964">
                  <c:v>64.19</c:v>
                </c:pt>
                <c:pt idx="965">
                  <c:v>65.23</c:v>
                </c:pt>
                <c:pt idx="966">
                  <c:v>66.430000000000007</c:v>
                </c:pt>
                <c:pt idx="967">
                  <c:v>66.16</c:v>
                </c:pt>
                <c:pt idx="968">
                  <c:v>65.34</c:v>
                </c:pt>
                <c:pt idx="969">
                  <c:v>64.23</c:v>
                </c:pt>
                <c:pt idx="970">
                  <c:v>64.92</c:v>
                </c:pt>
                <c:pt idx="971">
                  <c:v>66.239999999999995</c:v>
                </c:pt>
                <c:pt idx="972">
                  <c:v>66.59</c:v>
                </c:pt>
                <c:pt idx="973">
                  <c:v>65.989999999999995</c:v>
                </c:pt>
                <c:pt idx="974">
                  <c:v>65.03</c:v>
                </c:pt>
                <c:pt idx="975">
                  <c:v>62.88</c:v>
                </c:pt>
                <c:pt idx="976">
                  <c:v>63.39</c:v>
                </c:pt>
                <c:pt idx="977">
                  <c:v>63.33</c:v>
                </c:pt>
                <c:pt idx="978">
                  <c:v>61.56</c:v>
                </c:pt>
                <c:pt idx="979">
                  <c:v>61.06</c:v>
                </c:pt>
                <c:pt idx="980">
                  <c:v>60.75</c:v>
                </c:pt>
                <c:pt idx="981">
                  <c:v>59.64</c:v>
                </c:pt>
                <c:pt idx="982">
                  <c:v>59.38</c:v>
                </c:pt>
                <c:pt idx="983">
                  <c:v>59.52</c:v>
                </c:pt>
                <c:pt idx="984">
                  <c:v>58.15</c:v>
                </c:pt>
                <c:pt idx="985">
                  <c:v>58.79</c:v>
                </c:pt>
                <c:pt idx="986">
                  <c:v>59.89</c:v>
                </c:pt>
                <c:pt idx="987">
                  <c:v>61.54</c:v>
                </c:pt>
                <c:pt idx="988">
                  <c:v>61.6</c:v>
                </c:pt>
                <c:pt idx="989">
                  <c:v>60.44</c:v>
                </c:pt>
                <c:pt idx="990">
                  <c:v>60.54</c:v>
                </c:pt>
                <c:pt idx="991">
                  <c:v>62.6</c:v>
                </c:pt>
                <c:pt idx="992">
                  <c:v>60.99</c:v>
                </c:pt>
                <c:pt idx="993">
                  <c:v>61.76</c:v>
                </c:pt>
                <c:pt idx="994">
                  <c:v>62.45</c:v>
                </c:pt>
                <c:pt idx="995">
                  <c:v>64.069999999999993</c:v>
                </c:pt>
                <c:pt idx="996">
                  <c:v>64.180000000000007</c:v>
                </c:pt>
                <c:pt idx="997">
                  <c:v>62.34</c:v>
                </c:pt>
                <c:pt idx="998">
                  <c:v>61.17</c:v>
                </c:pt>
                <c:pt idx="999">
                  <c:v>60.03</c:v>
                </c:pt>
                <c:pt idx="1000">
                  <c:v>61.06</c:v>
                </c:pt>
                <c:pt idx="1001">
                  <c:v>60.83</c:v>
                </c:pt>
                <c:pt idx="1002">
                  <c:v>62.2</c:v>
                </c:pt>
                <c:pt idx="1003">
                  <c:v>63.97</c:v>
                </c:pt>
                <c:pt idx="1004">
                  <c:v>62.94</c:v>
                </c:pt>
                <c:pt idx="1005">
                  <c:v>62.91</c:v>
                </c:pt>
                <c:pt idx="1006">
                  <c:v>63.26</c:v>
                </c:pt>
                <c:pt idx="1007">
                  <c:v>61.34</c:v>
                </c:pt>
                <c:pt idx="1008">
                  <c:v>62.13</c:v>
                </c:pt>
                <c:pt idx="1009">
                  <c:v>61.5</c:v>
                </c:pt>
                <c:pt idx="1010">
                  <c:v>63.27</c:v>
                </c:pt>
                <c:pt idx="1011">
                  <c:v>63.51</c:v>
                </c:pt>
                <c:pt idx="1012">
                  <c:v>63.61</c:v>
                </c:pt>
                <c:pt idx="1013">
                  <c:v>64.97</c:v>
                </c:pt>
                <c:pt idx="1014">
                  <c:v>65.55</c:v>
                </c:pt>
                <c:pt idx="1015">
                  <c:v>66.459999999999994</c:v>
                </c:pt>
                <c:pt idx="1016">
                  <c:v>65.91</c:v>
                </c:pt>
                <c:pt idx="1017">
                  <c:v>66.84</c:v>
                </c:pt>
                <c:pt idx="1018">
                  <c:v>66.39</c:v>
                </c:pt>
                <c:pt idx="1019">
                  <c:v>67.099999999999994</c:v>
                </c:pt>
                <c:pt idx="1020">
                  <c:v>67.84</c:v>
                </c:pt>
                <c:pt idx="1021">
                  <c:v>67.290000000000006</c:v>
                </c:pt>
                <c:pt idx="1022">
                  <c:v>68.75</c:v>
                </c:pt>
                <c:pt idx="1023">
                  <c:v>69.37</c:v>
                </c:pt>
                <c:pt idx="1024">
                  <c:v>69.42</c:v>
                </c:pt>
                <c:pt idx="1025">
                  <c:v>70.569999999999993</c:v>
                </c:pt>
                <c:pt idx="1026">
                  <c:v>70.569999999999993</c:v>
                </c:pt>
                <c:pt idx="1027">
                  <c:v>71.459999999999994</c:v>
                </c:pt>
                <c:pt idx="1028">
                  <c:v>72.510000000000005</c:v>
                </c:pt>
                <c:pt idx="1029">
                  <c:v>73.73</c:v>
                </c:pt>
                <c:pt idx="1030">
                  <c:v>73.180000000000007</c:v>
                </c:pt>
                <c:pt idx="1031">
                  <c:v>74.569999999999993</c:v>
                </c:pt>
                <c:pt idx="1032">
                  <c:v>73</c:v>
                </c:pt>
                <c:pt idx="1033">
                  <c:v>73.209999999999994</c:v>
                </c:pt>
                <c:pt idx="1034">
                  <c:v>72.09</c:v>
                </c:pt>
                <c:pt idx="1035">
                  <c:v>70.91</c:v>
                </c:pt>
                <c:pt idx="1036">
                  <c:v>72.02</c:v>
                </c:pt>
                <c:pt idx="1037">
                  <c:v>73.89</c:v>
                </c:pt>
                <c:pt idx="1038">
                  <c:v>74.64</c:v>
                </c:pt>
                <c:pt idx="1039">
                  <c:v>72.650000000000006</c:v>
                </c:pt>
                <c:pt idx="1040">
                  <c:v>70.290000000000006</c:v>
                </c:pt>
                <c:pt idx="1041">
                  <c:v>70.95</c:v>
                </c:pt>
                <c:pt idx="1042">
                  <c:v>70.209999999999994</c:v>
                </c:pt>
                <c:pt idx="1043">
                  <c:v>71.08</c:v>
                </c:pt>
                <c:pt idx="1044">
                  <c:v>72.44</c:v>
                </c:pt>
                <c:pt idx="1045">
                  <c:v>73.430000000000007</c:v>
                </c:pt>
                <c:pt idx="1046">
                  <c:v>72.319999999999993</c:v>
                </c:pt>
                <c:pt idx="1047">
                  <c:v>69.67</c:v>
                </c:pt>
                <c:pt idx="1048">
                  <c:v>70.34</c:v>
                </c:pt>
                <c:pt idx="1049">
                  <c:v>69.040000000000006</c:v>
                </c:pt>
                <c:pt idx="1050">
                  <c:v>69.67</c:v>
                </c:pt>
                <c:pt idx="1051">
                  <c:v>68.680000000000007</c:v>
                </c:pt>
                <c:pt idx="1052">
                  <c:v>69.349999999999994</c:v>
                </c:pt>
                <c:pt idx="1053">
                  <c:v>71</c:v>
                </c:pt>
                <c:pt idx="1054">
                  <c:v>69.22</c:v>
                </c:pt>
                <c:pt idx="1055">
                  <c:v>70.709999999999994</c:v>
                </c:pt>
                <c:pt idx="1056">
                  <c:v>70.59</c:v>
                </c:pt>
                <c:pt idx="1057">
                  <c:v>70.59</c:v>
                </c:pt>
                <c:pt idx="1058">
                  <c:v>71.05</c:v>
                </c:pt>
                <c:pt idx="1059">
                  <c:v>70.41</c:v>
                </c:pt>
                <c:pt idx="1060">
                  <c:v>69.39</c:v>
                </c:pt>
                <c:pt idx="1061">
                  <c:v>71.03</c:v>
                </c:pt>
                <c:pt idx="1062">
                  <c:v>71.37</c:v>
                </c:pt>
                <c:pt idx="1063">
                  <c:v>70.81</c:v>
                </c:pt>
                <c:pt idx="1064">
                  <c:v>69.19</c:v>
                </c:pt>
                <c:pt idx="1065">
                  <c:v>69.05</c:v>
                </c:pt>
                <c:pt idx="1066">
                  <c:v>70.48</c:v>
                </c:pt>
                <c:pt idx="1067">
                  <c:v>68.930000000000007</c:v>
                </c:pt>
                <c:pt idx="1068">
                  <c:v>66.92</c:v>
                </c:pt>
                <c:pt idx="1069">
                  <c:v>66.98</c:v>
                </c:pt>
                <c:pt idx="1070">
                  <c:v>67.430000000000007</c:v>
                </c:pt>
                <c:pt idx="1071">
                  <c:v>68.8</c:v>
                </c:pt>
                <c:pt idx="1072">
                  <c:v>68.11</c:v>
                </c:pt>
                <c:pt idx="1073">
                  <c:v>68.08</c:v>
                </c:pt>
                <c:pt idx="1074">
                  <c:v>69.17</c:v>
                </c:pt>
                <c:pt idx="1075">
                  <c:v>69.95</c:v>
                </c:pt>
                <c:pt idx="1076">
                  <c:v>69.930000000000007</c:v>
                </c:pt>
                <c:pt idx="1077">
                  <c:v>70.73</c:v>
                </c:pt>
                <c:pt idx="1078">
                  <c:v>70.98</c:v>
                </c:pt>
                <c:pt idx="1079">
                  <c:v>71.41</c:v>
                </c:pt>
                <c:pt idx="1080">
                  <c:v>72.88</c:v>
                </c:pt>
                <c:pt idx="1081">
                  <c:v>73.510000000000005</c:v>
                </c:pt>
                <c:pt idx="1082">
                  <c:v>73.39</c:v>
                </c:pt>
                <c:pt idx="1083">
                  <c:v>72.510000000000005</c:v>
                </c:pt>
                <c:pt idx="1084">
                  <c:v>73.98</c:v>
                </c:pt>
                <c:pt idx="1085">
                  <c:v>74.08</c:v>
                </c:pt>
                <c:pt idx="1086">
                  <c:v>73.510000000000005</c:v>
                </c:pt>
                <c:pt idx="1087">
                  <c:v>72.89</c:v>
                </c:pt>
                <c:pt idx="1088">
                  <c:v>73.67</c:v>
                </c:pt>
                <c:pt idx="1089">
                  <c:v>74.39</c:v>
                </c:pt>
                <c:pt idx="1090">
                  <c:v>76.69</c:v>
                </c:pt>
                <c:pt idx="1091">
                  <c:v>77.27</c:v>
                </c:pt>
                <c:pt idx="1092">
                  <c:v>75.92</c:v>
                </c:pt>
                <c:pt idx="1093">
                  <c:v>74.36</c:v>
                </c:pt>
                <c:pt idx="1094">
                  <c:v>73.900000000000006</c:v>
                </c:pt>
                <c:pt idx="1095">
                  <c:v>73.72</c:v>
                </c:pt>
                <c:pt idx="1096">
                  <c:v>73.75</c:v>
                </c:pt>
                <c:pt idx="1097">
                  <c:v>74.61</c:v>
                </c:pt>
                <c:pt idx="1098">
                  <c:v>73.28</c:v>
                </c:pt>
                <c:pt idx="1099">
                  <c:v>74</c:v>
                </c:pt>
                <c:pt idx="1100">
                  <c:v>75.010000000000005</c:v>
                </c:pt>
                <c:pt idx="1101">
                  <c:v>73.39</c:v>
                </c:pt>
                <c:pt idx="1102">
                  <c:v>75.150000000000006</c:v>
                </c:pt>
                <c:pt idx="1103">
                  <c:v>75.89</c:v>
                </c:pt>
                <c:pt idx="1104">
                  <c:v>76.89</c:v>
                </c:pt>
                <c:pt idx="1105">
                  <c:v>76.56</c:v>
                </c:pt>
                <c:pt idx="1106">
                  <c:v>76.17</c:v>
                </c:pt>
                <c:pt idx="1107">
                  <c:v>78.3</c:v>
                </c:pt>
                <c:pt idx="1108">
                  <c:v>77.55</c:v>
                </c:pt>
                <c:pt idx="1109">
                  <c:v>77.28</c:v>
                </c:pt>
                <c:pt idx="1110">
                  <c:v>75.28</c:v>
                </c:pt>
                <c:pt idx="1111">
                  <c:v>75.63</c:v>
                </c:pt>
                <c:pt idx="1112">
                  <c:v>74.3</c:v>
                </c:pt>
                <c:pt idx="1113">
                  <c:v>73.8</c:v>
                </c:pt>
                <c:pt idx="1114">
                  <c:v>73.08</c:v>
                </c:pt>
                <c:pt idx="1115">
                  <c:v>71.58</c:v>
                </c:pt>
                <c:pt idx="1116">
                  <c:v>72.3</c:v>
                </c:pt>
                <c:pt idx="1117">
                  <c:v>73.38</c:v>
                </c:pt>
                <c:pt idx="1118">
                  <c:v>73.239999999999995</c:v>
                </c:pt>
                <c:pt idx="1119">
                  <c:v>72.02</c:v>
                </c:pt>
                <c:pt idx="1120">
                  <c:v>72.680000000000007</c:v>
                </c:pt>
                <c:pt idx="1121">
                  <c:v>72.7</c:v>
                </c:pt>
                <c:pt idx="1122">
                  <c:v>70.819999999999993</c:v>
                </c:pt>
                <c:pt idx="1123">
                  <c:v>69.86</c:v>
                </c:pt>
                <c:pt idx="1124">
                  <c:v>70.180000000000007</c:v>
                </c:pt>
                <c:pt idx="1125">
                  <c:v>70.25</c:v>
                </c:pt>
                <c:pt idx="1126">
                  <c:v>69.150000000000006</c:v>
                </c:pt>
                <c:pt idx="1127">
                  <c:v>67.709999999999994</c:v>
                </c:pt>
                <c:pt idx="1128">
                  <c:v>68.09</c:v>
                </c:pt>
                <c:pt idx="1129">
                  <c:v>66.930000000000007</c:v>
                </c:pt>
                <c:pt idx="1130">
                  <c:v>66.53</c:v>
                </c:pt>
                <c:pt idx="1131">
                  <c:v>65.33</c:v>
                </c:pt>
                <c:pt idx="1132">
                  <c:v>64.55</c:v>
                </c:pt>
                <c:pt idx="1133">
                  <c:v>62.99</c:v>
                </c:pt>
                <c:pt idx="1134">
                  <c:v>62.99</c:v>
                </c:pt>
                <c:pt idx="1135">
                  <c:v>62.24</c:v>
                </c:pt>
                <c:pt idx="1136">
                  <c:v>63.33</c:v>
                </c:pt>
                <c:pt idx="1137">
                  <c:v>64.05</c:v>
                </c:pt>
                <c:pt idx="1138">
                  <c:v>62.17</c:v>
                </c:pt>
                <c:pt idx="1139">
                  <c:v>60.47</c:v>
                </c:pt>
                <c:pt idx="1140">
                  <c:v>61.34</c:v>
                </c:pt>
                <c:pt idx="1141">
                  <c:v>60.41</c:v>
                </c:pt>
                <c:pt idx="1142">
                  <c:v>60.8</c:v>
                </c:pt>
                <c:pt idx="1143">
                  <c:v>60.12</c:v>
                </c:pt>
                <c:pt idx="1144">
                  <c:v>62.21</c:v>
                </c:pt>
                <c:pt idx="1145">
                  <c:v>62.54</c:v>
                </c:pt>
                <c:pt idx="1146">
                  <c:v>62.48</c:v>
                </c:pt>
                <c:pt idx="1147">
                  <c:v>60.45</c:v>
                </c:pt>
                <c:pt idx="1148">
                  <c:v>58.43</c:v>
                </c:pt>
                <c:pt idx="1149">
                  <c:v>59.22</c:v>
                </c:pt>
                <c:pt idx="1150">
                  <c:v>60</c:v>
                </c:pt>
                <c:pt idx="1151">
                  <c:v>59.83</c:v>
                </c:pt>
                <c:pt idx="1152">
                  <c:v>60.54</c:v>
                </c:pt>
                <c:pt idx="1153">
                  <c:v>59.34</c:v>
                </c:pt>
                <c:pt idx="1154">
                  <c:v>58.65</c:v>
                </c:pt>
                <c:pt idx="1155">
                  <c:v>58.76</c:v>
                </c:pt>
                <c:pt idx="1156">
                  <c:v>59.52</c:v>
                </c:pt>
                <c:pt idx="1157">
                  <c:v>59.96</c:v>
                </c:pt>
                <c:pt idx="1158">
                  <c:v>60.94</c:v>
                </c:pt>
                <c:pt idx="1159">
                  <c:v>59.58</c:v>
                </c:pt>
                <c:pt idx="1160">
                  <c:v>60.87</c:v>
                </c:pt>
                <c:pt idx="1161">
                  <c:v>59.68</c:v>
                </c:pt>
                <c:pt idx="1162">
                  <c:v>59.21</c:v>
                </c:pt>
                <c:pt idx="1163">
                  <c:v>59.86</c:v>
                </c:pt>
                <c:pt idx="1164">
                  <c:v>62.05</c:v>
                </c:pt>
                <c:pt idx="1165">
                  <c:v>60.77</c:v>
                </c:pt>
                <c:pt idx="1166">
                  <c:v>61.08</c:v>
                </c:pt>
                <c:pt idx="1167">
                  <c:v>58.68</c:v>
                </c:pt>
                <c:pt idx="1168">
                  <c:v>59.03</c:v>
                </c:pt>
                <c:pt idx="1169">
                  <c:v>58.98</c:v>
                </c:pt>
                <c:pt idx="1170">
                  <c:v>57.87</c:v>
                </c:pt>
                <c:pt idx="1171">
                  <c:v>59.15</c:v>
                </c:pt>
                <c:pt idx="1172">
                  <c:v>59.75</c:v>
                </c:pt>
                <c:pt idx="1173">
                  <c:v>58.48</c:v>
                </c:pt>
                <c:pt idx="1174">
                  <c:v>59.59</c:v>
                </c:pt>
                <c:pt idx="1175">
                  <c:v>61.32</c:v>
                </c:pt>
                <c:pt idx="1176">
                  <c:v>59.71</c:v>
                </c:pt>
                <c:pt idx="1177">
                  <c:v>59.05</c:v>
                </c:pt>
                <c:pt idx="1178">
                  <c:v>58.84</c:v>
                </c:pt>
                <c:pt idx="1179">
                  <c:v>59.46</c:v>
                </c:pt>
                <c:pt idx="1180">
                  <c:v>58.54</c:v>
                </c:pt>
                <c:pt idx="1181">
                  <c:v>58.99</c:v>
                </c:pt>
                <c:pt idx="1182">
                  <c:v>58.98</c:v>
                </c:pt>
                <c:pt idx="1183">
                  <c:v>60.39</c:v>
                </c:pt>
                <c:pt idx="1184">
                  <c:v>59.49</c:v>
                </c:pt>
                <c:pt idx="1185">
                  <c:v>59.35</c:v>
                </c:pt>
                <c:pt idx="1186">
                  <c:v>60.03</c:v>
                </c:pt>
                <c:pt idx="1187">
                  <c:v>60.44</c:v>
                </c:pt>
                <c:pt idx="1188">
                  <c:v>61.21</c:v>
                </c:pt>
                <c:pt idx="1189">
                  <c:v>63.07</c:v>
                </c:pt>
                <c:pt idx="1190">
                  <c:v>64.260000000000005</c:v>
                </c:pt>
                <c:pt idx="1191">
                  <c:v>64.62</c:v>
                </c:pt>
                <c:pt idx="1192">
                  <c:v>63.45</c:v>
                </c:pt>
                <c:pt idx="1193">
                  <c:v>63.32</c:v>
                </c:pt>
                <c:pt idx="1194">
                  <c:v>63.07</c:v>
                </c:pt>
                <c:pt idx="1195">
                  <c:v>62.57</c:v>
                </c:pt>
                <c:pt idx="1196">
                  <c:v>62.2</c:v>
                </c:pt>
                <c:pt idx="1197">
                  <c:v>61.84</c:v>
                </c:pt>
                <c:pt idx="1198">
                  <c:v>61.52</c:v>
                </c:pt>
                <c:pt idx="1199">
                  <c:v>61.33</c:v>
                </c:pt>
                <c:pt idx="1200">
                  <c:v>62.12</c:v>
                </c:pt>
                <c:pt idx="1201">
                  <c:v>63.49</c:v>
                </c:pt>
                <c:pt idx="1202">
                  <c:v>62.13</c:v>
                </c:pt>
                <c:pt idx="1203">
                  <c:v>62.81</c:v>
                </c:pt>
                <c:pt idx="1204">
                  <c:v>63.23</c:v>
                </c:pt>
                <c:pt idx="1205">
                  <c:v>62.46</c:v>
                </c:pt>
                <c:pt idx="1206">
                  <c:v>62.42</c:v>
                </c:pt>
                <c:pt idx="1207">
                  <c:v>62.42</c:v>
                </c:pt>
                <c:pt idx="1208">
                  <c:v>61.1</c:v>
                </c:pt>
                <c:pt idx="1209">
                  <c:v>60.52</c:v>
                </c:pt>
                <c:pt idx="1210">
                  <c:v>60.67</c:v>
                </c:pt>
                <c:pt idx="1211">
                  <c:v>60.86</c:v>
                </c:pt>
                <c:pt idx="1212">
                  <c:v>60.86</c:v>
                </c:pt>
                <c:pt idx="1213">
                  <c:v>60.44</c:v>
                </c:pt>
                <c:pt idx="1214">
                  <c:v>57.96</c:v>
                </c:pt>
                <c:pt idx="1215">
                  <c:v>55.11</c:v>
                </c:pt>
                <c:pt idx="1216">
                  <c:v>55.64</c:v>
                </c:pt>
                <c:pt idx="1217">
                  <c:v>55.6</c:v>
                </c:pt>
                <c:pt idx="1218">
                  <c:v>55.18</c:v>
                </c:pt>
                <c:pt idx="1219">
                  <c:v>53.69</c:v>
                </c:pt>
                <c:pt idx="1220">
                  <c:v>51.7</c:v>
                </c:pt>
                <c:pt idx="1221">
                  <c:v>52.95</c:v>
                </c:pt>
                <c:pt idx="1222">
                  <c:v>53.19</c:v>
                </c:pt>
                <c:pt idx="1223">
                  <c:v>52.26</c:v>
                </c:pt>
                <c:pt idx="1224">
                  <c:v>52.78</c:v>
                </c:pt>
                <c:pt idx="1225">
                  <c:v>51.75</c:v>
                </c:pt>
                <c:pt idx="1226">
                  <c:v>53.44</c:v>
                </c:pt>
                <c:pt idx="1227">
                  <c:v>52.7</c:v>
                </c:pt>
                <c:pt idx="1228">
                  <c:v>55.1</c:v>
                </c:pt>
                <c:pt idx="1229">
                  <c:v>55.43</c:v>
                </c:pt>
                <c:pt idx="1230">
                  <c:v>54.12</c:v>
                </c:pt>
                <c:pt idx="1231">
                  <c:v>55.29</c:v>
                </c:pt>
                <c:pt idx="1232">
                  <c:v>53.68</c:v>
                </c:pt>
                <c:pt idx="1233">
                  <c:v>56.39</c:v>
                </c:pt>
                <c:pt idx="1234">
                  <c:v>57.4</c:v>
                </c:pt>
                <c:pt idx="1235">
                  <c:v>56.72</c:v>
                </c:pt>
                <c:pt idx="1236">
                  <c:v>58.41</c:v>
                </c:pt>
                <c:pt idx="1237">
                  <c:v>58.1</c:v>
                </c:pt>
                <c:pt idx="1238">
                  <c:v>58.42</c:v>
                </c:pt>
                <c:pt idx="1239">
                  <c:v>57.23</c:v>
                </c:pt>
                <c:pt idx="1240">
                  <c:v>59.03</c:v>
                </c:pt>
                <c:pt idx="1241">
                  <c:v>59.01</c:v>
                </c:pt>
                <c:pt idx="1242">
                  <c:v>56.6</c:v>
                </c:pt>
                <c:pt idx="1243">
                  <c:v>57.03</c:v>
                </c:pt>
                <c:pt idx="1244">
                  <c:v>57.43</c:v>
                </c:pt>
                <c:pt idx="1245">
                  <c:v>57.6</c:v>
                </c:pt>
                <c:pt idx="1246">
                  <c:v>58.95</c:v>
                </c:pt>
                <c:pt idx="1247">
                  <c:v>58.14</c:v>
                </c:pt>
                <c:pt idx="1248">
                  <c:v>57.98</c:v>
                </c:pt>
                <c:pt idx="1249">
                  <c:v>59.35</c:v>
                </c:pt>
                <c:pt idx="1250">
                  <c:v>60.62</c:v>
                </c:pt>
                <c:pt idx="1251">
                  <c:v>60.88</c:v>
                </c:pt>
                <c:pt idx="1252">
                  <c:v>61.33</c:v>
                </c:pt>
                <c:pt idx="1253">
                  <c:v>61.36</c:v>
                </c:pt>
                <c:pt idx="1254">
                  <c:v>61.89</c:v>
                </c:pt>
                <c:pt idx="1255">
                  <c:v>62.11</c:v>
                </c:pt>
                <c:pt idx="1256">
                  <c:v>62.08</c:v>
                </c:pt>
                <c:pt idx="1257">
                  <c:v>60.54</c:v>
                </c:pt>
                <c:pt idx="1258">
                  <c:v>61.39</c:v>
                </c:pt>
                <c:pt idx="1259">
                  <c:v>62.5</c:v>
                </c:pt>
                <c:pt idx="1260">
                  <c:v>62.33</c:v>
                </c:pt>
                <c:pt idx="1261">
                  <c:v>61.13</c:v>
                </c:pt>
                <c:pt idx="1262">
                  <c:v>60.74</c:v>
                </c:pt>
                <c:pt idx="1263">
                  <c:v>60.9</c:v>
                </c:pt>
                <c:pt idx="1264">
                  <c:v>61.06</c:v>
                </c:pt>
                <c:pt idx="1265">
                  <c:v>60.98</c:v>
                </c:pt>
                <c:pt idx="1266">
                  <c:v>60.3</c:v>
                </c:pt>
                <c:pt idx="1267">
                  <c:v>60.52</c:v>
                </c:pt>
                <c:pt idx="1268">
                  <c:v>60.2</c:v>
                </c:pt>
                <c:pt idx="1269">
                  <c:v>60.77</c:v>
                </c:pt>
                <c:pt idx="1270">
                  <c:v>62.51</c:v>
                </c:pt>
                <c:pt idx="1271">
                  <c:v>63.18</c:v>
                </c:pt>
                <c:pt idx="1272">
                  <c:v>64.41</c:v>
                </c:pt>
                <c:pt idx="1273">
                  <c:v>64.599999999999994</c:v>
                </c:pt>
                <c:pt idx="1274">
                  <c:v>65.78</c:v>
                </c:pt>
                <c:pt idx="1275">
                  <c:v>67.88</c:v>
                </c:pt>
                <c:pt idx="1276">
                  <c:v>68.099999999999994</c:v>
                </c:pt>
                <c:pt idx="1277">
                  <c:v>68.739999999999995</c:v>
                </c:pt>
                <c:pt idx="1278">
                  <c:v>67.81</c:v>
                </c:pt>
                <c:pt idx="1279">
                  <c:v>68.400000000000006</c:v>
                </c:pt>
                <c:pt idx="1280">
                  <c:v>68.239999999999995</c:v>
                </c:pt>
                <c:pt idx="1281">
                  <c:v>68.239999999999995</c:v>
                </c:pt>
                <c:pt idx="1282">
                  <c:v>66.59</c:v>
                </c:pt>
                <c:pt idx="1283">
                  <c:v>67.42</c:v>
                </c:pt>
                <c:pt idx="1284">
                  <c:v>67.84</c:v>
                </c:pt>
                <c:pt idx="1285">
                  <c:v>68.72</c:v>
                </c:pt>
                <c:pt idx="1286">
                  <c:v>68.97</c:v>
                </c:pt>
                <c:pt idx="1287">
                  <c:v>67.25</c:v>
                </c:pt>
                <c:pt idx="1288">
                  <c:v>65.930000000000007</c:v>
                </c:pt>
                <c:pt idx="1289">
                  <c:v>66.040000000000006</c:v>
                </c:pt>
                <c:pt idx="1290">
                  <c:v>65.94</c:v>
                </c:pt>
                <c:pt idx="1291">
                  <c:v>66.489999999999995</c:v>
                </c:pt>
                <c:pt idx="1292">
                  <c:v>68.150000000000006</c:v>
                </c:pt>
                <c:pt idx="1293">
                  <c:v>67.16</c:v>
                </c:pt>
                <c:pt idx="1294">
                  <c:v>68.569999999999993</c:v>
                </c:pt>
                <c:pt idx="1295">
                  <c:v>67.650000000000006</c:v>
                </c:pt>
                <c:pt idx="1296">
                  <c:v>68.41</c:v>
                </c:pt>
                <c:pt idx="1297">
                  <c:v>67.650000000000006</c:v>
                </c:pt>
                <c:pt idx="1298">
                  <c:v>67</c:v>
                </c:pt>
                <c:pt idx="1299">
                  <c:v>66.25</c:v>
                </c:pt>
                <c:pt idx="1300">
                  <c:v>66.05</c:v>
                </c:pt>
                <c:pt idx="1301">
                  <c:v>65.31</c:v>
                </c:pt>
                <c:pt idx="1302">
                  <c:v>64.44</c:v>
                </c:pt>
                <c:pt idx="1303">
                  <c:v>65.540000000000006</c:v>
                </c:pt>
                <c:pt idx="1304">
                  <c:v>65.2</c:v>
                </c:pt>
                <c:pt idx="1305">
                  <c:v>65.790000000000006</c:v>
                </c:pt>
                <c:pt idx="1306">
                  <c:v>66.83</c:v>
                </c:pt>
                <c:pt idx="1307">
                  <c:v>66.83</c:v>
                </c:pt>
                <c:pt idx="1308">
                  <c:v>68.11</c:v>
                </c:pt>
                <c:pt idx="1309">
                  <c:v>68.010000000000005</c:v>
                </c:pt>
                <c:pt idx="1310">
                  <c:v>70.27</c:v>
                </c:pt>
                <c:pt idx="1311">
                  <c:v>69.42</c:v>
                </c:pt>
                <c:pt idx="1312">
                  <c:v>70.489999999999995</c:v>
                </c:pt>
                <c:pt idx="1313">
                  <c:v>69.52</c:v>
                </c:pt>
                <c:pt idx="1314">
                  <c:v>70.599999999999994</c:v>
                </c:pt>
                <c:pt idx="1315">
                  <c:v>70.72</c:v>
                </c:pt>
                <c:pt idx="1316">
                  <c:v>70.69</c:v>
                </c:pt>
                <c:pt idx="1317">
                  <c:v>69.709999999999994</c:v>
                </c:pt>
                <c:pt idx="1318">
                  <c:v>68.13</c:v>
                </c:pt>
                <c:pt idx="1319">
                  <c:v>67.84</c:v>
                </c:pt>
                <c:pt idx="1320">
                  <c:v>68.040000000000006</c:v>
                </c:pt>
                <c:pt idx="1321">
                  <c:v>69.069999999999993</c:v>
                </c:pt>
                <c:pt idx="1322">
                  <c:v>70.400000000000006</c:v>
                </c:pt>
                <c:pt idx="1323">
                  <c:v>70.45</c:v>
                </c:pt>
                <c:pt idx="1324">
                  <c:v>71.02</c:v>
                </c:pt>
                <c:pt idx="1325">
                  <c:v>71.22</c:v>
                </c:pt>
                <c:pt idx="1326">
                  <c:v>68.599999999999994</c:v>
                </c:pt>
                <c:pt idx="1327">
                  <c:v>69.56</c:v>
                </c:pt>
                <c:pt idx="1328">
                  <c:v>68.790000000000006</c:v>
                </c:pt>
                <c:pt idx="1329">
                  <c:v>69.94</c:v>
                </c:pt>
                <c:pt idx="1330">
                  <c:v>70.959999999999994</c:v>
                </c:pt>
                <c:pt idx="1331">
                  <c:v>71.47</c:v>
                </c:pt>
                <c:pt idx="1332">
                  <c:v>72.180000000000007</c:v>
                </c:pt>
                <c:pt idx="1333">
                  <c:v>71.84</c:v>
                </c:pt>
                <c:pt idx="1334">
                  <c:v>70.42</c:v>
                </c:pt>
                <c:pt idx="1335">
                  <c:v>70.22</c:v>
                </c:pt>
                <c:pt idx="1336">
                  <c:v>71.180000000000007</c:v>
                </c:pt>
                <c:pt idx="1337">
                  <c:v>71.36</c:v>
                </c:pt>
                <c:pt idx="1338">
                  <c:v>70.17</c:v>
                </c:pt>
                <c:pt idx="1339">
                  <c:v>70.53</c:v>
                </c:pt>
                <c:pt idx="1340">
                  <c:v>70.52</c:v>
                </c:pt>
                <c:pt idx="1341">
                  <c:v>71.41</c:v>
                </c:pt>
                <c:pt idx="1342">
                  <c:v>72.63</c:v>
                </c:pt>
                <c:pt idx="1343">
                  <c:v>72.930000000000007</c:v>
                </c:pt>
                <c:pt idx="1344">
                  <c:v>73.05</c:v>
                </c:pt>
                <c:pt idx="1345">
                  <c:v>74.75</c:v>
                </c:pt>
                <c:pt idx="1346">
                  <c:v>75.62</c:v>
                </c:pt>
                <c:pt idx="1347">
                  <c:v>75.78</c:v>
                </c:pt>
                <c:pt idx="1348">
                  <c:v>76.400000000000006</c:v>
                </c:pt>
                <c:pt idx="1349">
                  <c:v>75.44</c:v>
                </c:pt>
                <c:pt idx="1350">
                  <c:v>76.400000000000006</c:v>
                </c:pt>
                <c:pt idx="1351">
                  <c:v>77.569999999999993</c:v>
                </c:pt>
                <c:pt idx="1352">
                  <c:v>77.33</c:v>
                </c:pt>
                <c:pt idx="1353">
                  <c:v>75.53</c:v>
                </c:pt>
                <c:pt idx="1354">
                  <c:v>76.760000000000005</c:v>
                </c:pt>
                <c:pt idx="1355">
                  <c:v>77.67</c:v>
                </c:pt>
                <c:pt idx="1356">
                  <c:v>77.64</c:v>
                </c:pt>
                <c:pt idx="1357">
                  <c:v>76.86</c:v>
                </c:pt>
                <c:pt idx="1358">
                  <c:v>75.08</c:v>
                </c:pt>
                <c:pt idx="1359">
                  <c:v>76.319999999999993</c:v>
                </c:pt>
                <c:pt idx="1360">
                  <c:v>75.180000000000007</c:v>
                </c:pt>
                <c:pt idx="1361">
                  <c:v>76.260000000000005</c:v>
                </c:pt>
                <c:pt idx="1362">
                  <c:v>75.739999999999995</c:v>
                </c:pt>
                <c:pt idx="1363">
                  <c:v>77.05</c:v>
                </c:pt>
                <c:pt idx="1364">
                  <c:v>75.349999999999994</c:v>
                </c:pt>
                <c:pt idx="1365">
                  <c:v>75.760000000000005</c:v>
                </c:pt>
                <c:pt idx="1366">
                  <c:v>74.75</c:v>
                </c:pt>
                <c:pt idx="1367">
                  <c:v>71.17</c:v>
                </c:pt>
                <c:pt idx="1368">
                  <c:v>71.8</c:v>
                </c:pt>
                <c:pt idx="1369">
                  <c:v>70.989999999999995</c:v>
                </c:pt>
                <c:pt idx="1370">
                  <c:v>70.209999999999994</c:v>
                </c:pt>
                <c:pt idx="1371">
                  <c:v>70.39</c:v>
                </c:pt>
                <c:pt idx="1372">
                  <c:v>70.23</c:v>
                </c:pt>
                <c:pt idx="1373">
                  <c:v>70.510000000000005</c:v>
                </c:pt>
                <c:pt idx="1374">
                  <c:v>71.64</c:v>
                </c:pt>
                <c:pt idx="1375">
                  <c:v>69.42</c:v>
                </c:pt>
                <c:pt idx="1376">
                  <c:v>70.44</c:v>
                </c:pt>
                <c:pt idx="1377">
                  <c:v>69.849999999999994</c:v>
                </c:pt>
                <c:pt idx="1378">
                  <c:v>68.69</c:v>
                </c:pt>
                <c:pt idx="1379">
                  <c:v>68.7</c:v>
                </c:pt>
                <c:pt idx="1380">
                  <c:v>69.86</c:v>
                </c:pt>
                <c:pt idx="1381">
                  <c:v>70.62</c:v>
                </c:pt>
                <c:pt idx="1382">
                  <c:v>70.95</c:v>
                </c:pt>
                <c:pt idx="1383">
                  <c:v>70.55</c:v>
                </c:pt>
                <c:pt idx="1384">
                  <c:v>72.13</c:v>
                </c:pt>
                <c:pt idx="1385">
                  <c:v>71.900000000000006</c:v>
                </c:pt>
                <c:pt idx="1386">
                  <c:v>72.69</c:v>
                </c:pt>
                <c:pt idx="1387">
                  <c:v>73.41</c:v>
                </c:pt>
                <c:pt idx="1388">
                  <c:v>73.92</c:v>
                </c:pt>
                <c:pt idx="1389">
                  <c:v>74.34</c:v>
                </c:pt>
                <c:pt idx="1390">
                  <c:v>74.77</c:v>
                </c:pt>
                <c:pt idx="1391">
                  <c:v>75.069999999999993</c:v>
                </c:pt>
                <c:pt idx="1392">
                  <c:v>75.48</c:v>
                </c:pt>
                <c:pt idx="1393">
                  <c:v>76.38</c:v>
                </c:pt>
                <c:pt idx="1394">
                  <c:v>77.680000000000007</c:v>
                </c:pt>
                <c:pt idx="1395">
                  <c:v>77.400000000000006</c:v>
                </c:pt>
                <c:pt idx="1396">
                  <c:v>76.22</c:v>
                </c:pt>
                <c:pt idx="1397">
                  <c:v>76.98</c:v>
                </c:pt>
                <c:pt idx="1398">
                  <c:v>77.59</c:v>
                </c:pt>
                <c:pt idx="1399">
                  <c:v>78.47</c:v>
                </c:pt>
                <c:pt idx="1400">
                  <c:v>79.09</c:v>
                </c:pt>
                <c:pt idx="1401">
                  <c:v>79.3</c:v>
                </c:pt>
                <c:pt idx="1402">
                  <c:v>78.91</c:v>
                </c:pt>
                <c:pt idx="1403">
                  <c:v>77.62</c:v>
                </c:pt>
                <c:pt idx="1404">
                  <c:v>77.430000000000007</c:v>
                </c:pt>
                <c:pt idx="1405">
                  <c:v>80.03</c:v>
                </c:pt>
                <c:pt idx="1406">
                  <c:v>79.17</c:v>
                </c:pt>
                <c:pt idx="1407">
                  <c:v>77.64</c:v>
                </c:pt>
                <c:pt idx="1408">
                  <c:v>77.38</c:v>
                </c:pt>
                <c:pt idx="1409">
                  <c:v>77.19</c:v>
                </c:pt>
                <c:pt idx="1410">
                  <c:v>78.97</c:v>
                </c:pt>
                <c:pt idx="1411">
                  <c:v>78.900000000000006</c:v>
                </c:pt>
                <c:pt idx="1412">
                  <c:v>76.58</c:v>
                </c:pt>
                <c:pt idx="1413">
                  <c:v>77.489999999999995</c:v>
                </c:pt>
                <c:pt idx="1414">
                  <c:v>78.599999999999994</c:v>
                </c:pt>
                <c:pt idx="1415">
                  <c:v>80.150000000000006</c:v>
                </c:pt>
                <c:pt idx="1416">
                  <c:v>80.55</c:v>
                </c:pt>
                <c:pt idx="1417">
                  <c:v>82.75</c:v>
                </c:pt>
                <c:pt idx="1418">
                  <c:v>84.16</c:v>
                </c:pt>
                <c:pt idx="1419">
                  <c:v>83.13</c:v>
                </c:pt>
                <c:pt idx="1420">
                  <c:v>84.6</c:v>
                </c:pt>
                <c:pt idx="1421">
                  <c:v>83.79</c:v>
                </c:pt>
                <c:pt idx="1422">
                  <c:v>83.27</c:v>
                </c:pt>
                <c:pt idx="1423">
                  <c:v>82.85</c:v>
                </c:pt>
                <c:pt idx="1424">
                  <c:v>84.37</c:v>
                </c:pt>
                <c:pt idx="1425">
                  <c:v>87.48</c:v>
                </c:pt>
                <c:pt idx="1426">
                  <c:v>88.69</c:v>
                </c:pt>
                <c:pt idx="1427">
                  <c:v>90.32</c:v>
                </c:pt>
                <c:pt idx="1428">
                  <c:v>87.44</c:v>
                </c:pt>
                <c:pt idx="1429">
                  <c:v>90.63</c:v>
                </c:pt>
                <c:pt idx="1430">
                  <c:v>89.72</c:v>
                </c:pt>
                <c:pt idx="1431">
                  <c:v>92.08</c:v>
                </c:pt>
                <c:pt idx="1432">
                  <c:v>90.49</c:v>
                </c:pt>
                <c:pt idx="1433">
                  <c:v>93.26</c:v>
                </c:pt>
                <c:pt idx="1434">
                  <c:v>93.24</c:v>
                </c:pt>
                <c:pt idx="1435">
                  <c:v>92.79</c:v>
                </c:pt>
                <c:pt idx="1436">
                  <c:v>93.18</c:v>
                </c:pt>
                <c:pt idx="1437">
                  <c:v>91.98</c:v>
                </c:pt>
                <c:pt idx="1438">
                  <c:v>88.83</c:v>
                </c:pt>
                <c:pt idx="1439">
                  <c:v>91.36</c:v>
                </c:pt>
                <c:pt idx="1440">
                  <c:v>90.94</c:v>
                </c:pt>
                <c:pt idx="1441">
                  <c:v>91.62</c:v>
                </c:pt>
                <c:pt idx="1442">
                  <c:v>92.28</c:v>
                </c:pt>
                <c:pt idx="1443">
                  <c:v>95.49</c:v>
                </c:pt>
                <c:pt idx="1444">
                  <c:v>94.84</c:v>
                </c:pt>
                <c:pt idx="1445">
                  <c:v>94.5</c:v>
                </c:pt>
                <c:pt idx="1446">
                  <c:v>95.76</c:v>
                </c:pt>
                <c:pt idx="1447">
                  <c:v>95.32</c:v>
                </c:pt>
                <c:pt idx="1448">
                  <c:v>92.52</c:v>
                </c:pt>
                <c:pt idx="1449">
                  <c:v>89.81</c:v>
                </c:pt>
                <c:pt idx="1450">
                  <c:v>90.22</c:v>
                </c:pt>
                <c:pt idx="1451">
                  <c:v>88.26</c:v>
                </c:pt>
                <c:pt idx="1452">
                  <c:v>89.8</c:v>
                </c:pt>
                <c:pt idx="1453">
                  <c:v>89.53</c:v>
                </c:pt>
                <c:pt idx="1454">
                  <c:v>88.49</c:v>
                </c:pt>
                <c:pt idx="1455">
                  <c:v>90.18</c:v>
                </c:pt>
                <c:pt idx="1456">
                  <c:v>88.64</c:v>
                </c:pt>
                <c:pt idx="1457">
                  <c:v>88.04</c:v>
                </c:pt>
                <c:pt idx="1458">
                  <c:v>89.99</c:v>
                </c:pt>
                <c:pt idx="1459">
                  <c:v>94.02</c:v>
                </c:pt>
                <c:pt idx="1460">
                  <c:v>92.12</c:v>
                </c:pt>
                <c:pt idx="1461">
                  <c:v>92.67</c:v>
                </c:pt>
                <c:pt idx="1462">
                  <c:v>91.29</c:v>
                </c:pt>
                <c:pt idx="1463">
                  <c:v>90.12</c:v>
                </c:pt>
                <c:pt idx="1464">
                  <c:v>91.48</c:v>
                </c:pt>
                <c:pt idx="1465">
                  <c:v>90.88</c:v>
                </c:pt>
                <c:pt idx="1466">
                  <c:v>92.46</c:v>
                </c:pt>
                <c:pt idx="1467">
                  <c:v>92.7</c:v>
                </c:pt>
                <c:pt idx="1468">
                  <c:v>92.7</c:v>
                </c:pt>
                <c:pt idx="1469">
                  <c:v>93.94</c:v>
                </c:pt>
                <c:pt idx="1470">
                  <c:v>94.78</c:v>
                </c:pt>
                <c:pt idx="1471">
                  <c:v>93.88</c:v>
                </c:pt>
                <c:pt idx="1472">
                  <c:v>93.85</c:v>
                </c:pt>
                <c:pt idx="1473">
                  <c:v>93.85</c:v>
                </c:pt>
                <c:pt idx="1474">
                  <c:v>97.84</c:v>
                </c:pt>
                <c:pt idx="1475">
                  <c:v>97.6</c:v>
                </c:pt>
                <c:pt idx="1476">
                  <c:v>96.79</c:v>
                </c:pt>
                <c:pt idx="1477">
                  <c:v>94.39</c:v>
                </c:pt>
                <c:pt idx="1478">
                  <c:v>95.54</c:v>
                </c:pt>
                <c:pt idx="1479">
                  <c:v>94.37</c:v>
                </c:pt>
                <c:pt idx="1480">
                  <c:v>92.22</c:v>
                </c:pt>
                <c:pt idx="1481">
                  <c:v>91.07</c:v>
                </c:pt>
                <c:pt idx="1482">
                  <c:v>92.92</c:v>
                </c:pt>
                <c:pt idx="1483">
                  <c:v>90.98</c:v>
                </c:pt>
                <c:pt idx="1484">
                  <c:v>89.75</c:v>
                </c:pt>
                <c:pt idx="1485">
                  <c:v>88.75</c:v>
                </c:pt>
                <c:pt idx="1486">
                  <c:v>89.23</c:v>
                </c:pt>
                <c:pt idx="1487">
                  <c:v>87.51</c:v>
                </c:pt>
                <c:pt idx="1488">
                  <c:v>88.45</c:v>
                </c:pt>
                <c:pt idx="1489">
                  <c:v>86.62</c:v>
                </c:pt>
                <c:pt idx="1490">
                  <c:v>89.07</c:v>
                </c:pt>
                <c:pt idx="1491">
                  <c:v>90.9</c:v>
                </c:pt>
                <c:pt idx="1492">
                  <c:v>91.38</c:v>
                </c:pt>
                <c:pt idx="1493">
                  <c:v>92</c:v>
                </c:pt>
                <c:pt idx="1494">
                  <c:v>92.53</c:v>
                </c:pt>
                <c:pt idx="1495">
                  <c:v>92.21</c:v>
                </c:pt>
                <c:pt idx="1496">
                  <c:v>89.44</c:v>
                </c:pt>
                <c:pt idx="1497">
                  <c:v>90.47</c:v>
                </c:pt>
                <c:pt idx="1498">
                  <c:v>88.82</c:v>
                </c:pt>
                <c:pt idx="1499">
                  <c:v>87.78</c:v>
                </c:pt>
                <c:pt idx="1500">
                  <c:v>88.51</c:v>
                </c:pt>
                <c:pt idx="1501">
                  <c:v>91.94</c:v>
                </c:pt>
                <c:pt idx="1502">
                  <c:v>93.53</c:v>
                </c:pt>
                <c:pt idx="1503">
                  <c:v>92.86</c:v>
                </c:pt>
                <c:pt idx="1504">
                  <c:v>93.32</c:v>
                </c:pt>
                <c:pt idx="1505">
                  <c:v>95.09</c:v>
                </c:pt>
                <c:pt idx="1506">
                  <c:v>94.63</c:v>
                </c:pt>
                <c:pt idx="1507">
                  <c:v>94.91</c:v>
                </c:pt>
                <c:pt idx="1508">
                  <c:v>98.56</c:v>
                </c:pt>
                <c:pt idx="1509">
                  <c:v>98.42</c:v>
                </c:pt>
                <c:pt idx="1510">
                  <c:v>96.24</c:v>
                </c:pt>
                <c:pt idx="1511">
                  <c:v>97.01</c:v>
                </c:pt>
                <c:pt idx="1512">
                  <c:v>97.69</c:v>
                </c:pt>
                <c:pt idx="1513">
                  <c:v>99.47</c:v>
                </c:pt>
                <c:pt idx="1514">
                  <c:v>98.27</c:v>
                </c:pt>
                <c:pt idx="1515">
                  <c:v>100.9</c:v>
                </c:pt>
                <c:pt idx="1516">
                  <c:v>100.1</c:v>
                </c:pt>
                <c:pt idx="1517">
                  <c:v>100.48</c:v>
                </c:pt>
                <c:pt idx="1518">
                  <c:v>97.52</c:v>
                </c:pt>
                <c:pt idx="1519">
                  <c:v>101.64</c:v>
                </c:pt>
                <c:pt idx="1520">
                  <c:v>102.61</c:v>
                </c:pt>
                <c:pt idx="1521">
                  <c:v>102.38</c:v>
                </c:pt>
                <c:pt idx="1522">
                  <c:v>104.16</c:v>
                </c:pt>
                <c:pt idx="1523">
                  <c:v>105.25</c:v>
                </c:pt>
                <c:pt idx="1524">
                  <c:v>106.27</c:v>
                </c:pt>
                <c:pt idx="1525">
                  <c:v>107.54</c:v>
                </c:pt>
                <c:pt idx="1526">
                  <c:v>107.55</c:v>
                </c:pt>
                <c:pt idx="1527">
                  <c:v>101.75</c:v>
                </c:pt>
                <c:pt idx="1528">
                  <c:v>105.56</c:v>
                </c:pt>
                <c:pt idx="1529">
                  <c:v>100.72</c:v>
                </c:pt>
                <c:pt idx="1530">
                  <c:v>100.38</c:v>
                </c:pt>
                <c:pt idx="1531">
                  <c:v>100.38</c:v>
                </c:pt>
                <c:pt idx="1532">
                  <c:v>99.86</c:v>
                </c:pt>
                <c:pt idx="1533">
                  <c:v>100.6</c:v>
                </c:pt>
                <c:pt idx="1534">
                  <c:v>103.99</c:v>
                </c:pt>
                <c:pt idx="1535">
                  <c:v>105</c:v>
                </c:pt>
                <c:pt idx="1536">
                  <c:v>103.77</c:v>
                </c:pt>
                <c:pt idx="1537">
                  <c:v>100.3</c:v>
                </c:pt>
                <c:pt idx="1538">
                  <c:v>100.17</c:v>
                </c:pt>
                <c:pt idx="1539">
                  <c:v>103.75</c:v>
                </c:pt>
                <c:pt idx="1540">
                  <c:v>102.52</c:v>
                </c:pt>
                <c:pt idx="1541">
                  <c:v>104.9</c:v>
                </c:pt>
                <c:pt idx="1542">
                  <c:v>107.14</c:v>
                </c:pt>
                <c:pt idx="1543">
                  <c:v>106.34</c:v>
                </c:pt>
                <c:pt idx="1544">
                  <c:v>108.47</c:v>
                </c:pt>
                <c:pt idx="1545">
                  <c:v>108.2</c:v>
                </c:pt>
                <c:pt idx="1546">
                  <c:v>108.75</c:v>
                </c:pt>
                <c:pt idx="1547">
                  <c:v>109.84</c:v>
                </c:pt>
                <c:pt idx="1548">
                  <c:v>111.31</c:v>
                </c:pt>
                <c:pt idx="1549">
                  <c:v>112.66</c:v>
                </c:pt>
                <c:pt idx="1550">
                  <c:v>112.43</c:v>
                </c:pt>
                <c:pt idx="1551">
                  <c:v>113.92</c:v>
                </c:pt>
                <c:pt idx="1552">
                  <c:v>114.43</c:v>
                </c:pt>
                <c:pt idx="1553">
                  <c:v>115.95</c:v>
                </c:pt>
                <c:pt idx="1554">
                  <c:v>116.46</c:v>
                </c:pt>
                <c:pt idx="1555">
                  <c:v>114.34</c:v>
                </c:pt>
                <c:pt idx="1556">
                  <c:v>116.34</c:v>
                </c:pt>
                <c:pt idx="1557">
                  <c:v>116.74</c:v>
                </c:pt>
                <c:pt idx="1558">
                  <c:v>113.43</c:v>
                </c:pt>
                <c:pt idx="1559">
                  <c:v>111.36</c:v>
                </c:pt>
                <c:pt idx="1560">
                  <c:v>110.5</c:v>
                </c:pt>
                <c:pt idx="1561">
                  <c:v>114.56</c:v>
                </c:pt>
                <c:pt idx="1562">
                  <c:v>117.99</c:v>
                </c:pt>
                <c:pt idx="1563">
                  <c:v>120.31</c:v>
                </c:pt>
                <c:pt idx="1564">
                  <c:v>122.32</c:v>
                </c:pt>
                <c:pt idx="1565">
                  <c:v>122.84</c:v>
                </c:pt>
                <c:pt idx="1566">
                  <c:v>125.4</c:v>
                </c:pt>
                <c:pt idx="1567">
                  <c:v>122.91</c:v>
                </c:pt>
                <c:pt idx="1568">
                  <c:v>124.1</c:v>
                </c:pt>
                <c:pt idx="1569">
                  <c:v>121.86</c:v>
                </c:pt>
                <c:pt idx="1570">
                  <c:v>121.25</c:v>
                </c:pt>
                <c:pt idx="1571">
                  <c:v>124.99</c:v>
                </c:pt>
                <c:pt idx="1572">
                  <c:v>125.06</c:v>
                </c:pt>
                <c:pt idx="1573">
                  <c:v>127.84</c:v>
                </c:pt>
                <c:pt idx="1574">
                  <c:v>132.69999999999999</c:v>
                </c:pt>
                <c:pt idx="1575">
                  <c:v>130.51</c:v>
                </c:pt>
                <c:pt idx="1576">
                  <c:v>131.57</c:v>
                </c:pt>
                <c:pt idx="1577">
                  <c:v>132.37</c:v>
                </c:pt>
                <c:pt idx="1578">
                  <c:v>128.31</c:v>
                </c:pt>
                <c:pt idx="1579">
                  <c:v>130.93</c:v>
                </c:pt>
                <c:pt idx="1580">
                  <c:v>126.89</c:v>
                </c:pt>
                <c:pt idx="1581">
                  <c:v>127.78</c:v>
                </c:pt>
                <c:pt idx="1582">
                  <c:v>128.02000000000001</c:v>
                </c:pt>
                <c:pt idx="1583">
                  <c:v>124.58</c:v>
                </c:pt>
                <c:pt idx="1584">
                  <c:v>122.1</c:v>
                </c:pt>
                <c:pt idx="1585">
                  <c:v>127.54</c:v>
                </c:pt>
                <c:pt idx="1586">
                  <c:v>137.69</c:v>
                </c:pt>
                <c:pt idx="1587">
                  <c:v>133.91</c:v>
                </c:pt>
                <c:pt idx="1588">
                  <c:v>131.02000000000001</c:v>
                </c:pt>
                <c:pt idx="1589">
                  <c:v>135.02000000000001</c:v>
                </c:pt>
                <c:pt idx="1590">
                  <c:v>136.09</c:v>
                </c:pt>
                <c:pt idx="1591">
                  <c:v>134.25</c:v>
                </c:pt>
                <c:pt idx="1592">
                  <c:v>134.71</c:v>
                </c:pt>
                <c:pt idx="1593">
                  <c:v>133.72</c:v>
                </c:pt>
                <c:pt idx="1594">
                  <c:v>136.44</c:v>
                </c:pt>
                <c:pt idx="1595">
                  <c:v>132</c:v>
                </c:pt>
                <c:pt idx="1596">
                  <c:v>134.86000000000001</c:v>
                </c:pt>
                <c:pt idx="1597">
                  <c:v>135.91</c:v>
                </c:pt>
                <c:pt idx="1598">
                  <c:v>136.46</c:v>
                </c:pt>
                <c:pt idx="1599">
                  <c:v>134.33000000000001</c:v>
                </c:pt>
                <c:pt idx="1600">
                  <c:v>139.83000000000001</c:v>
                </c:pt>
                <c:pt idx="1601">
                  <c:v>140.31</c:v>
                </c:pt>
                <c:pt idx="1602">
                  <c:v>139.83000000000001</c:v>
                </c:pt>
                <c:pt idx="1603">
                  <c:v>140.66999999999999</c:v>
                </c:pt>
                <c:pt idx="1604">
                  <c:v>144.26</c:v>
                </c:pt>
                <c:pt idx="1605">
                  <c:v>146.08000000000001</c:v>
                </c:pt>
                <c:pt idx="1606">
                  <c:v>144.41999999999999</c:v>
                </c:pt>
                <c:pt idx="1607">
                  <c:v>141.87</c:v>
                </c:pt>
                <c:pt idx="1608">
                  <c:v>136.43</c:v>
                </c:pt>
                <c:pt idx="1609">
                  <c:v>136.58000000000001</c:v>
                </c:pt>
                <c:pt idx="1610">
                  <c:v>142.03</c:v>
                </c:pt>
                <c:pt idx="1611">
                  <c:v>144.49</c:v>
                </c:pt>
                <c:pt idx="1612">
                  <c:v>143.91999999999999</c:v>
                </c:pt>
                <c:pt idx="1613">
                  <c:v>138.75</c:v>
                </c:pt>
                <c:pt idx="1614">
                  <c:v>136.19</c:v>
                </c:pt>
                <c:pt idx="1615">
                  <c:v>131.07</c:v>
                </c:pt>
                <c:pt idx="1616">
                  <c:v>130.19</c:v>
                </c:pt>
                <c:pt idx="1617">
                  <c:v>132.61000000000001</c:v>
                </c:pt>
                <c:pt idx="1618">
                  <c:v>129.55000000000001</c:v>
                </c:pt>
                <c:pt idx="1619">
                  <c:v>125.29</c:v>
                </c:pt>
                <c:pt idx="1620">
                  <c:v>126.44</c:v>
                </c:pt>
                <c:pt idx="1621">
                  <c:v>124.52</c:v>
                </c:pt>
                <c:pt idx="1622">
                  <c:v>125.84</c:v>
                </c:pt>
                <c:pt idx="1623">
                  <c:v>122.71</c:v>
                </c:pt>
                <c:pt idx="1624">
                  <c:v>127.1</c:v>
                </c:pt>
                <c:pt idx="1625">
                  <c:v>123.98</c:v>
                </c:pt>
                <c:pt idx="1626">
                  <c:v>124.18</c:v>
                </c:pt>
                <c:pt idx="1627">
                  <c:v>120.68</c:v>
                </c:pt>
                <c:pt idx="1628">
                  <c:v>117.7</c:v>
                </c:pt>
                <c:pt idx="1629">
                  <c:v>117</c:v>
                </c:pt>
                <c:pt idx="1630">
                  <c:v>117.86</c:v>
                </c:pt>
                <c:pt idx="1631">
                  <c:v>113.33</c:v>
                </c:pt>
                <c:pt idx="1632">
                  <c:v>112.67</c:v>
                </c:pt>
                <c:pt idx="1633">
                  <c:v>111.15</c:v>
                </c:pt>
                <c:pt idx="1634">
                  <c:v>113.47</c:v>
                </c:pt>
                <c:pt idx="1635">
                  <c:v>112.64</c:v>
                </c:pt>
                <c:pt idx="1636">
                  <c:v>112.55</c:v>
                </c:pt>
                <c:pt idx="1637">
                  <c:v>111.94</c:v>
                </c:pt>
                <c:pt idx="1638">
                  <c:v>113.25</c:v>
                </c:pt>
                <c:pt idx="1639">
                  <c:v>114.36</c:v>
                </c:pt>
                <c:pt idx="1640">
                  <c:v>120.16</c:v>
                </c:pt>
                <c:pt idx="1641">
                  <c:v>113.92</c:v>
                </c:pt>
                <c:pt idx="1642">
                  <c:v>114.03</c:v>
                </c:pt>
                <c:pt idx="1643">
                  <c:v>114.63</c:v>
                </c:pt>
                <c:pt idx="1644">
                  <c:v>116.22</c:v>
                </c:pt>
                <c:pt idx="1645">
                  <c:v>114.17</c:v>
                </c:pt>
                <c:pt idx="1646">
                  <c:v>114.05</c:v>
                </c:pt>
                <c:pt idx="1647">
                  <c:v>109.41</c:v>
                </c:pt>
                <c:pt idx="1648">
                  <c:v>108.34</c:v>
                </c:pt>
                <c:pt idx="1649">
                  <c:v>108.06</c:v>
                </c:pt>
                <c:pt idx="1650">
                  <c:v>106.3</c:v>
                </c:pt>
                <c:pt idx="1651">
                  <c:v>104.09</c:v>
                </c:pt>
                <c:pt idx="1652">
                  <c:v>103.44</c:v>
                </c:pt>
                <c:pt idx="1653">
                  <c:v>100.34</c:v>
                </c:pt>
                <c:pt idx="1654">
                  <c:v>98.97</c:v>
                </c:pt>
                <c:pt idx="1655">
                  <c:v>97.64</c:v>
                </c:pt>
                <c:pt idx="1656">
                  <c:v>97.58</c:v>
                </c:pt>
                <c:pt idx="1657">
                  <c:v>92.38</c:v>
                </c:pt>
                <c:pt idx="1658">
                  <c:v>89.22</c:v>
                </c:pt>
                <c:pt idx="1659">
                  <c:v>94.84</c:v>
                </c:pt>
                <c:pt idx="1660">
                  <c:v>95.19</c:v>
                </c:pt>
                <c:pt idx="1661">
                  <c:v>99.61</c:v>
                </c:pt>
                <c:pt idx="1662">
                  <c:v>106.04</c:v>
                </c:pt>
                <c:pt idx="1663">
                  <c:v>103.08</c:v>
                </c:pt>
                <c:pt idx="1664">
                  <c:v>102.45</c:v>
                </c:pt>
                <c:pt idx="1665">
                  <c:v>104.6</c:v>
                </c:pt>
                <c:pt idx="1666">
                  <c:v>103.54</c:v>
                </c:pt>
                <c:pt idx="1667">
                  <c:v>93.98</c:v>
                </c:pt>
                <c:pt idx="1668">
                  <c:v>98.17</c:v>
                </c:pt>
                <c:pt idx="1669">
                  <c:v>95.33</c:v>
                </c:pt>
                <c:pt idx="1670">
                  <c:v>90.56</c:v>
                </c:pt>
                <c:pt idx="1671">
                  <c:v>90.25</c:v>
                </c:pt>
                <c:pt idx="1672">
                  <c:v>83.68</c:v>
                </c:pt>
                <c:pt idx="1673">
                  <c:v>84.66</c:v>
                </c:pt>
                <c:pt idx="1674">
                  <c:v>84.36</c:v>
                </c:pt>
                <c:pt idx="1675">
                  <c:v>82.66</c:v>
                </c:pt>
                <c:pt idx="1676">
                  <c:v>74.09</c:v>
                </c:pt>
                <c:pt idx="1677">
                  <c:v>77.459999999999994</c:v>
                </c:pt>
                <c:pt idx="1678">
                  <c:v>74.53</c:v>
                </c:pt>
                <c:pt idx="1679">
                  <c:v>70.8</c:v>
                </c:pt>
                <c:pt idx="1680">
                  <c:v>66.319999999999993</c:v>
                </c:pt>
                <c:pt idx="1681">
                  <c:v>69.599999999999994</c:v>
                </c:pt>
                <c:pt idx="1682">
                  <c:v>72.03</c:v>
                </c:pt>
                <c:pt idx="1683">
                  <c:v>69.72</c:v>
                </c:pt>
                <c:pt idx="1684">
                  <c:v>64.52</c:v>
                </c:pt>
                <c:pt idx="1685">
                  <c:v>65.92</c:v>
                </c:pt>
                <c:pt idx="1686">
                  <c:v>62.05</c:v>
                </c:pt>
                <c:pt idx="1687">
                  <c:v>61.41</c:v>
                </c:pt>
                <c:pt idx="1688">
                  <c:v>60.29</c:v>
                </c:pt>
                <c:pt idx="1689">
                  <c:v>65.47</c:v>
                </c:pt>
                <c:pt idx="1690">
                  <c:v>63.71</c:v>
                </c:pt>
                <c:pt idx="1691">
                  <c:v>65.319999999999993</c:v>
                </c:pt>
                <c:pt idx="1692">
                  <c:v>60.48</c:v>
                </c:pt>
                <c:pt idx="1693">
                  <c:v>66.44</c:v>
                </c:pt>
                <c:pt idx="1694">
                  <c:v>61.87</c:v>
                </c:pt>
                <c:pt idx="1695">
                  <c:v>57.43</c:v>
                </c:pt>
                <c:pt idx="1696">
                  <c:v>57.35</c:v>
                </c:pt>
                <c:pt idx="1697">
                  <c:v>59.08</c:v>
                </c:pt>
                <c:pt idx="1698">
                  <c:v>55.71</c:v>
                </c:pt>
                <c:pt idx="1699">
                  <c:v>52.37</c:v>
                </c:pt>
                <c:pt idx="1700">
                  <c:v>51.99</c:v>
                </c:pt>
                <c:pt idx="1701">
                  <c:v>54.24</c:v>
                </c:pt>
                <c:pt idx="1702">
                  <c:v>52.31</c:v>
                </c:pt>
                <c:pt idx="1703">
                  <c:v>51.84</c:v>
                </c:pt>
                <c:pt idx="1704">
                  <c:v>51.72</c:v>
                </c:pt>
                <c:pt idx="1705">
                  <c:v>48.08</c:v>
                </c:pt>
                <c:pt idx="1706">
                  <c:v>49.19</c:v>
                </c:pt>
                <c:pt idx="1707">
                  <c:v>53.93</c:v>
                </c:pt>
                <c:pt idx="1708">
                  <c:v>50.35</c:v>
                </c:pt>
                <c:pt idx="1709">
                  <c:v>53.92</c:v>
                </c:pt>
                <c:pt idx="1710">
                  <c:v>53.13</c:v>
                </c:pt>
                <c:pt idx="1711">
                  <c:v>53.49</c:v>
                </c:pt>
                <c:pt idx="1712">
                  <c:v>47.97</c:v>
                </c:pt>
                <c:pt idx="1713">
                  <c:v>45.44</c:v>
                </c:pt>
                <c:pt idx="1714">
                  <c:v>45.44</c:v>
                </c:pt>
                <c:pt idx="1715">
                  <c:v>42.28</c:v>
                </c:pt>
                <c:pt idx="1716">
                  <c:v>39.74</c:v>
                </c:pt>
                <c:pt idx="1717">
                  <c:v>43.42</c:v>
                </c:pt>
                <c:pt idx="1718">
                  <c:v>41.53</c:v>
                </c:pt>
                <c:pt idx="1719">
                  <c:v>42.4</c:v>
                </c:pt>
                <c:pt idx="1720">
                  <c:v>47.39</c:v>
                </c:pt>
                <c:pt idx="1721">
                  <c:v>46.41</c:v>
                </c:pt>
                <c:pt idx="1722">
                  <c:v>44.6</c:v>
                </c:pt>
                <c:pt idx="1723">
                  <c:v>44.56</c:v>
                </c:pt>
                <c:pt idx="1724">
                  <c:v>45.53</c:v>
                </c:pt>
                <c:pt idx="1725">
                  <c:v>43.36</c:v>
                </c:pt>
                <c:pt idx="1726">
                  <c:v>44</c:v>
                </c:pt>
                <c:pt idx="1727">
                  <c:v>41.45</c:v>
                </c:pt>
                <c:pt idx="1728">
                  <c:v>40.36</c:v>
                </c:pt>
                <c:pt idx="1729">
                  <c:v>36.61</c:v>
                </c:pt>
                <c:pt idx="1730">
                  <c:v>36.61</c:v>
                </c:pt>
                <c:pt idx="1731">
                  <c:v>38.369999999999997</c:v>
                </c:pt>
                <c:pt idx="1732">
                  <c:v>40.549999999999997</c:v>
                </c:pt>
                <c:pt idx="1733">
                  <c:v>40.15</c:v>
                </c:pt>
                <c:pt idx="1734">
                  <c:v>45.59</c:v>
                </c:pt>
                <c:pt idx="1735">
                  <c:v>45.59</c:v>
                </c:pt>
                <c:pt idx="1736">
                  <c:v>46.91</c:v>
                </c:pt>
                <c:pt idx="1737">
                  <c:v>49.62</c:v>
                </c:pt>
                <c:pt idx="1738">
                  <c:v>50.53</c:v>
                </c:pt>
                <c:pt idx="1739">
                  <c:v>45.86</c:v>
                </c:pt>
                <c:pt idx="1740">
                  <c:v>44.67</c:v>
                </c:pt>
                <c:pt idx="1741">
                  <c:v>44.42</c:v>
                </c:pt>
                <c:pt idx="1742">
                  <c:v>42.91</c:v>
                </c:pt>
                <c:pt idx="1743">
                  <c:v>44.83</c:v>
                </c:pt>
                <c:pt idx="1744">
                  <c:v>45.08</c:v>
                </c:pt>
                <c:pt idx="1745">
                  <c:v>44.69</c:v>
                </c:pt>
                <c:pt idx="1746">
                  <c:v>46.57</c:v>
                </c:pt>
                <c:pt idx="1747">
                  <c:v>44.5</c:v>
                </c:pt>
                <c:pt idx="1748">
                  <c:v>43.62</c:v>
                </c:pt>
                <c:pt idx="1749">
                  <c:v>45.02</c:v>
                </c:pt>
                <c:pt idx="1750">
                  <c:v>45.39</c:v>
                </c:pt>
                <c:pt idx="1751">
                  <c:v>48.37</c:v>
                </c:pt>
                <c:pt idx="1752">
                  <c:v>46.96</c:v>
                </c:pt>
                <c:pt idx="1753">
                  <c:v>43.73</c:v>
                </c:pt>
                <c:pt idx="1754">
                  <c:v>44.9</c:v>
                </c:pt>
                <c:pt idx="1755">
                  <c:v>45.4</c:v>
                </c:pt>
                <c:pt idx="1756">
                  <c:v>45.88</c:v>
                </c:pt>
                <c:pt idx="1757">
                  <c:v>43.82</c:v>
                </c:pt>
                <c:pt idx="1758">
                  <c:v>44.08</c:v>
                </c:pt>
                <c:pt idx="1759">
                  <c:v>44.15</c:v>
                </c:pt>
                <c:pt idx="1760">
                  <c:v>46.46</c:v>
                </c:pt>
                <c:pt idx="1761">
                  <c:v>46.21</c:v>
                </c:pt>
                <c:pt idx="1762">
                  <c:v>46.02</c:v>
                </c:pt>
                <c:pt idx="1763">
                  <c:v>44.61</c:v>
                </c:pt>
                <c:pt idx="1764">
                  <c:v>44.28</c:v>
                </c:pt>
                <c:pt idx="1765">
                  <c:v>44.65</c:v>
                </c:pt>
                <c:pt idx="1766">
                  <c:v>44.81</c:v>
                </c:pt>
                <c:pt idx="1767">
                  <c:v>43.28</c:v>
                </c:pt>
                <c:pt idx="1768">
                  <c:v>41.03</c:v>
                </c:pt>
                <c:pt idx="1769">
                  <c:v>39.549999999999997</c:v>
                </c:pt>
                <c:pt idx="1770">
                  <c:v>41.99</c:v>
                </c:pt>
                <c:pt idx="1771">
                  <c:v>41.89</c:v>
                </c:pt>
                <c:pt idx="1772">
                  <c:v>40.99</c:v>
                </c:pt>
                <c:pt idx="1773">
                  <c:v>42.5</c:v>
                </c:pt>
                <c:pt idx="1774">
                  <c:v>44.29</c:v>
                </c:pt>
                <c:pt idx="1775">
                  <c:v>46.51</c:v>
                </c:pt>
                <c:pt idx="1776">
                  <c:v>46.35</c:v>
                </c:pt>
                <c:pt idx="1777">
                  <c:v>42.21</c:v>
                </c:pt>
                <c:pt idx="1778">
                  <c:v>43.7</c:v>
                </c:pt>
                <c:pt idx="1779">
                  <c:v>46.12</c:v>
                </c:pt>
                <c:pt idx="1780">
                  <c:v>43.64</c:v>
                </c:pt>
                <c:pt idx="1781">
                  <c:v>44.85</c:v>
                </c:pt>
                <c:pt idx="1782">
                  <c:v>44.13</c:v>
                </c:pt>
                <c:pt idx="1783">
                  <c:v>43.96</c:v>
                </c:pt>
                <c:pt idx="1784">
                  <c:v>41.4</c:v>
                </c:pt>
                <c:pt idx="1785">
                  <c:v>45.09</c:v>
                </c:pt>
                <c:pt idx="1786">
                  <c:v>44.93</c:v>
                </c:pt>
                <c:pt idx="1787">
                  <c:v>43.98</c:v>
                </c:pt>
                <c:pt idx="1788">
                  <c:v>48.24</c:v>
                </c:pt>
                <c:pt idx="1789">
                  <c:v>47.66</c:v>
                </c:pt>
                <c:pt idx="1790">
                  <c:v>50.67</c:v>
                </c:pt>
                <c:pt idx="1791">
                  <c:v>51.22</c:v>
                </c:pt>
                <c:pt idx="1792">
                  <c:v>53.47</c:v>
                </c:pt>
                <c:pt idx="1793">
                  <c:v>53.5</c:v>
                </c:pt>
                <c:pt idx="1794">
                  <c:v>51.75</c:v>
                </c:pt>
                <c:pt idx="1795">
                  <c:v>53.46</c:v>
                </c:pt>
                <c:pt idx="1796">
                  <c:v>51.98</c:v>
                </c:pt>
                <c:pt idx="1797">
                  <c:v>47.99</c:v>
                </c:pt>
                <c:pt idx="1798">
                  <c:v>49.23</c:v>
                </c:pt>
                <c:pt idx="1799">
                  <c:v>48.44</c:v>
                </c:pt>
                <c:pt idx="1800">
                  <c:v>52.75</c:v>
                </c:pt>
                <c:pt idx="1801">
                  <c:v>53.47</c:v>
                </c:pt>
                <c:pt idx="1802">
                  <c:v>52.24</c:v>
                </c:pt>
                <c:pt idx="1803">
                  <c:v>51.22</c:v>
                </c:pt>
                <c:pt idx="1804">
                  <c:v>51.59</c:v>
                </c:pt>
                <c:pt idx="1805">
                  <c:v>54.06</c:v>
                </c:pt>
                <c:pt idx="1806">
                  <c:v>54.06</c:v>
                </c:pt>
                <c:pt idx="1807">
                  <c:v>52.14</c:v>
                </c:pt>
                <c:pt idx="1808">
                  <c:v>51.96</c:v>
                </c:pt>
                <c:pt idx="1809">
                  <c:v>51.79</c:v>
                </c:pt>
                <c:pt idx="1810">
                  <c:v>53.06</c:v>
                </c:pt>
                <c:pt idx="1811">
                  <c:v>53.35</c:v>
                </c:pt>
                <c:pt idx="1812">
                  <c:v>49.86</c:v>
                </c:pt>
                <c:pt idx="1813">
                  <c:v>49.82</c:v>
                </c:pt>
                <c:pt idx="1814">
                  <c:v>49.81</c:v>
                </c:pt>
                <c:pt idx="1815">
                  <c:v>50.11</c:v>
                </c:pt>
                <c:pt idx="1816">
                  <c:v>51.67</c:v>
                </c:pt>
                <c:pt idx="1817">
                  <c:v>50.32</c:v>
                </c:pt>
                <c:pt idx="1818">
                  <c:v>49.99</c:v>
                </c:pt>
                <c:pt idx="1819">
                  <c:v>50.78</c:v>
                </c:pt>
                <c:pt idx="1820">
                  <c:v>50.8</c:v>
                </c:pt>
                <c:pt idx="1821">
                  <c:v>52.85</c:v>
                </c:pt>
                <c:pt idx="1822">
                  <c:v>54.58</c:v>
                </c:pt>
                <c:pt idx="1823">
                  <c:v>54.12</c:v>
                </c:pt>
                <c:pt idx="1824">
                  <c:v>56.15</c:v>
                </c:pt>
                <c:pt idx="1825">
                  <c:v>56.47</c:v>
                </c:pt>
                <c:pt idx="1826">
                  <c:v>58.14</c:v>
                </c:pt>
                <c:pt idx="1827">
                  <c:v>57.48</c:v>
                </c:pt>
                <c:pt idx="1828">
                  <c:v>57.94</c:v>
                </c:pt>
                <c:pt idx="1829">
                  <c:v>57.34</c:v>
                </c:pt>
                <c:pt idx="1830">
                  <c:v>56.69</c:v>
                </c:pt>
                <c:pt idx="1831">
                  <c:v>55.98</c:v>
                </c:pt>
                <c:pt idx="1832">
                  <c:v>58.47</c:v>
                </c:pt>
                <c:pt idx="1833">
                  <c:v>58.92</c:v>
                </c:pt>
                <c:pt idx="1834">
                  <c:v>60.59</c:v>
                </c:pt>
                <c:pt idx="1835">
                  <c:v>59.93</c:v>
                </c:pt>
                <c:pt idx="1836">
                  <c:v>60.78</c:v>
                </c:pt>
                <c:pt idx="1837">
                  <c:v>60.21</c:v>
                </c:pt>
                <c:pt idx="1838">
                  <c:v>61.24</c:v>
                </c:pt>
                <c:pt idx="1839">
                  <c:v>62.5</c:v>
                </c:pt>
                <c:pt idx="1840">
                  <c:v>64.39</c:v>
                </c:pt>
                <c:pt idx="1841">
                  <c:v>65.52</c:v>
                </c:pt>
                <c:pt idx="1842">
                  <c:v>67.97</c:v>
                </c:pt>
                <c:pt idx="1843">
                  <c:v>68.17</c:v>
                </c:pt>
                <c:pt idx="1844">
                  <c:v>65.88</c:v>
                </c:pt>
                <c:pt idx="1845">
                  <c:v>68.709999999999994</c:v>
                </c:pt>
                <c:pt idx="1846">
                  <c:v>68.34</c:v>
                </c:pt>
                <c:pt idx="1847">
                  <c:v>67.88</c:v>
                </c:pt>
                <c:pt idx="1848">
                  <c:v>69.62</c:v>
                </c:pt>
                <c:pt idx="1849">
                  <c:v>70.8</c:v>
                </c:pt>
                <c:pt idx="1850">
                  <c:v>71.790000000000006</c:v>
                </c:pt>
                <c:pt idx="1851">
                  <c:v>70.92</c:v>
                </c:pt>
                <c:pt idx="1852">
                  <c:v>69.44</c:v>
                </c:pt>
                <c:pt idx="1853">
                  <c:v>70.239999999999995</c:v>
                </c:pt>
                <c:pt idx="1854">
                  <c:v>70.849999999999994</c:v>
                </c:pt>
                <c:pt idx="1855">
                  <c:v>71.06</c:v>
                </c:pt>
                <c:pt idx="1856">
                  <c:v>69.19</c:v>
                </c:pt>
                <c:pt idx="1857">
                  <c:v>66.98</c:v>
                </c:pt>
                <c:pt idx="1858">
                  <c:v>68.8</c:v>
                </c:pt>
                <c:pt idx="1859">
                  <c:v>68.33</c:v>
                </c:pt>
                <c:pt idx="1860">
                  <c:v>69.78</c:v>
                </c:pt>
                <c:pt idx="1861">
                  <c:v>68.92</c:v>
                </c:pt>
                <c:pt idx="1862">
                  <c:v>70.989999999999995</c:v>
                </c:pt>
                <c:pt idx="1863">
                  <c:v>69.3</c:v>
                </c:pt>
                <c:pt idx="1864">
                  <c:v>68.790000000000006</c:v>
                </c:pt>
                <c:pt idx="1865">
                  <c:v>66.650000000000006</c:v>
                </c:pt>
                <c:pt idx="1866">
                  <c:v>65.61</c:v>
                </c:pt>
                <c:pt idx="1867">
                  <c:v>64.05</c:v>
                </c:pt>
                <c:pt idx="1868">
                  <c:v>63.23</c:v>
                </c:pt>
                <c:pt idx="1869">
                  <c:v>60.43</c:v>
                </c:pt>
                <c:pt idx="1870">
                  <c:v>61.1</c:v>
                </c:pt>
                <c:pt idx="1871">
                  <c:v>60.52</c:v>
                </c:pt>
                <c:pt idx="1872">
                  <c:v>60.69</c:v>
                </c:pt>
                <c:pt idx="1873">
                  <c:v>60.86</c:v>
                </c:pt>
                <c:pt idx="1874">
                  <c:v>63.09</c:v>
                </c:pt>
                <c:pt idx="1875">
                  <c:v>62.75</c:v>
                </c:pt>
                <c:pt idx="1876">
                  <c:v>65.38</c:v>
                </c:pt>
                <c:pt idx="1877">
                  <c:v>66.44</c:v>
                </c:pt>
                <c:pt idx="1878">
                  <c:v>66.87</c:v>
                </c:pt>
                <c:pt idx="1879">
                  <c:v>67.209999999999994</c:v>
                </c:pt>
                <c:pt idx="1880">
                  <c:v>69.25</c:v>
                </c:pt>
                <c:pt idx="1881">
                  <c:v>70.319999999999993</c:v>
                </c:pt>
                <c:pt idx="1882">
                  <c:v>70.81</c:v>
                </c:pt>
                <c:pt idx="1883">
                  <c:v>69.88</c:v>
                </c:pt>
                <c:pt idx="1884">
                  <c:v>66.53</c:v>
                </c:pt>
                <c:pt idx="1885">
                  <c:v>70.11</c:v>
                </c:pt>
                <c:pt idx="1886">
                  <c:v>71.7</c:v>
                </c:pt>
                <c:pt idx="1887">
                  <c:v>73.55</c:v>
                </c:pt>
                <c:pt idx="1888">
                  <c:v>74.28</c:v>
                </c:pt>
                <c:pt idx="1889">
                  <c:v>75.510000000000005</c:v>
                </c:pt>
                <c:pt idx="1890">
                  <c:v>74.83</c:v>
                </c:pt>
                <c:pt idx="1891">
                  <c:v>73.59</c:v>
                </c:pt>
                <c:pt idx="1892">
                  <c:v>73.5</c:v>
                </c:pt>
                <c:pt idx="1893">
                  <c:v>72.459999999999994</c:v>
                </c:pt>
                <c:pt idx="1894">
                  <c:v>72.89</c:v>
                </c:pt>
                <c:pt idx="1895">
                  <c:v>73.48</c:v>
                </c:pt>
                <c:pt idx="1896">
                  <c:v>72.41</c:v>
                </c:pt>
                <c:pt idx="1897">
                  <c:v>70.540000000000006</c:v>
                </c:pt>
                <c:pt idx="1898">
                  <c:v>72.37</c:v>
                </c:pt>
                <c:pt idx="1899">
                  <c:v>74.59</c:v>
                </c:pt>
                <c:pt idx="1900">
                  <c:v>73.33</c:v>
                </c:pt>
                <c:pt idx="1901">
                  <c:v>74.19</c:v>
                </c:pt>
                <c:pt idx="1902">
                  <c:v>74.260000000000005</c:v>
                </c:pt>
                <c:pt idx="1903">
                  <c:v>71.819999999999993</c:v>
                </c:pt>
                <c:pt idx="1904">
                  <c:v>71.650000000000006</c:v>
                </c:pt>
                <c:pt idx="1905">
                  <c:v>72.510000000000005</c:v>
                </c:pt>
                <c:pt idx="1906">
                  <c:v>72.790000000000006</c:v>
                </c:pt>
                <c:pt idx="1907">
                  <c:v>69.650000000000006</c:v>
                </c:pt>
                <c:pt idx="1908">
                  <c:v>67.73</c:v>
                </c:pt>
                <c:pt idx="1909">
                  <c:v>67.66</c:v>
                </c:pt>
                <c:pt idx="1910">
                  <c:v>67.12</c:v>
                </c:pt>
                <c:pt idx="1911">
                  <c:v>66.819999999999993</c:v>
                </c:pt>
                <c:pt idx="1912">
                  <c:v>66.53</c:v>
                </c:pt>
                <c:pt idx="1913">
                  <c:v>69.42</c:v>
                </c:pt>
                <c:pt idx="1914">
                  <c:v>69.83</c:v>
                </c:pt>
                <c:pt idx="1915">
                  <c:v>69.86</c:v>
                </c:pt>
                <c:pt idx="1916">
                  <c:v>67.69</c:v>
                </c:pt>
                <c:pt idx="1917">
                  <c:v>67.44</c:v>
                </c:pt>
                <c:pt idx="1918">
                  <c:v>67.349999999999994</c:v>
                </c:pt>
                <c:pt idx="1919">
                  <c:v>71.67</c:v>
                </c:pt>
                <c:pt idx="1920">
                  <c:v>71.55</c:v>
                </c:pt>
                <c:pt idx="1921">
                  <c:v>71.319999999999993</c:v>
                </c:pt>
                <c:pt idx="1922">
                  <c:v>68.69</c:v>
                </c:pt>
                <c:pt idx="1923">
                  <c:v>70.53</c:v>
                </c:pt>
                <c:pt idx="1924">
                  <c:v>67.989999999999995</c:v>
                </c:pt>
                <c:pt idx="1925">
                  <c:v>64.819999999999993</c:v>
                </c:pt>
                <c:pt idx="1926">
                  <c:v>65.11</c:v>
                </c:pt>
                <c:pt idx="1927">
                  <c:v>65.540000000000006</c:v>
                </c:pt>
                <c:pt idx="1928">
                  <c:v>65.489999999999995</c:v>
                </c:pt>
                <c:pt idx="1929">
                  <c:v>69.069999999999993</c:v>
                </c:pt>
                <c:pt idx="1930">
                  <c:v>69.19</c:v>
                </c:pt>
                <c:pt idx="1931">
                  <c:v>68.069999999999993</c:v>
                </c:pt>
                <c:pt idx="1932">
                  <c:v>68.040000000000006</c:v>
                </c:pt>
                <c:pt idx="1933">
                  <c:v>68.56</c:v>
                </c:pt>
                <c:pt idx="1934">
                  <c:v>67.2</c:v>
                </c:pt>
                <c:pt idx="1935">
                  <c:v>69.77</c:v>
                </c:pt>
                <c:pt idx="1936">
                  <c:v>70</c:v>
                </c:pt>
                <c:pt idx="1937">
                  <c:v>71.36</c:v>
                </c:pt>
                <c:pt idx="1938">
                  <c:v>72.400000000000006</c:v>
                </c:pt>
                <c:pt idx="1939">
                  <c:v>73.099999999999994</c:v>
                </c:pt>
                <c:pt idx="1940">
                  <c:v>74.45</c:v>
                </c:pt>
                <c:pt idx="1941">
                  <c:v>76.989999999999995</c:v>
                </c:pt>
                <c:pt idx="1942">
                  <c:v>77.77</c:v>
                </c:pt>
                <c:pt idx="1943">
                  <c:v>77.239999999999995</c:v>
                </c:pt>
                <c:pt idx="1944">
                  <c:v>79.69</c:v>
                </c:pt>
                <c:pt idx="1945">
                  <c:v>79.510000000000005</c:v>
                </c:pt>
                <c:pt idx="1946">
                  <c:v>78.92</c:v>
                </c:pt>
                <c:pt idx="1947">
                  <c:v>77.260000000000005</c:v>
                </c:pt>
                <c:pt idx="1948">
                  <c:v>77.92</c:v>
                </c:pt>
                <c:pt idx="1949">
                  <c:v>75.86</c:v>
                </c:pt>
                <c:pt idx="1950">
                  <c:v>78.040000000000006</c:v>
                </c:pt>
                <c:pt idx="1951">
                  <c:v>75.2</c:v>
                </c:pt>
                <c:pt idx="1952">
                  <c:v>76.55</c:v>
                </c:pt>
                <c:pt idx="1953">
                  <c:v>78.11</c:v>
                </c:pt>
                <c:pt idx="1954">
                  <c:v>78.89</c:v>
                </c:pt>
                <c:pt idx="1955">
                  <c:v>77.989999999999995</c:v>
                </c:pt>
                <c:pt idx="1956">
                  <c:v>75.87</c:v>
                </c:pt>
                <c:pt idx="1957">
                  <c:v>77.77</c:v>
                </c:pt>
                <c:pt idx="1958">
                  <c:v>77.5</c:v>
                </c:pt>
                <c:pt idx="1959">
                  <c:v>77.95</c:v>
                </c:pt>
                <c:pt idx="1960">
                  <c:v>76.02</c:v>
                </c:pt>
                <c:pt idx="1961">
                  <c:v>75.55</c:v>
                </c:pt>
                <c:pt idx="1962">
                  <c:v>78.760000000000005</c:v>
                </c:pt>
                <c:pt idx="1963">
                  <c:v>78.97</c:v>
                </c:pt>
                <c:pt idx="1964">
                  <c:v>79.47</c:v>
                </c:pt>
                <c:pt idx="1965">
                  <c:v>77.64</c:v>
                </c:pt>
                <c:pt idx="1966">
                  <c:v>77.2</c:v>
                </c:pt>
                <c:pt idx="1967">
                  <c:v>77.459999999999994</c:v>
                </c:pt>
                <c:pt idx="1968">
                  <c:v>76.459999999999994</c:v>
                </c:pt>
                <c:pt idx="1969">
                  <c:v>78.44</c:v>
                </c:pt>
                <c:pt idx="1970">
                  <c:v>76.989999999999995</c:v>
                </c:pt>
                <c:pt idx="1971">
                  <c:v>77.180000000000007</c:v>
                </c:pt>
                <c:pt idx="1972">
                  <c:v>78.47</c:v>
                </c:pt>
                <c:pt idx="1973">
                  <c:v>79.349999999999994</c:v>
                </c:pt>
                <c:pt idx="1974">
                  <c:v>77.88</c:v>
                </c:pt>
                <c:pt idx="1975">
                  <c:v>78.36</c:v>
                </c:pt>
                <c:pt idx="1976">
                  <c:v>77.52</c:v>
                </c:pt>
                <c:pt idx="1977">
                  <c:v>76.430000000000007</c:v>
                </c:pt>
                <c:pt idx="1978">
                  <c:v>75.19</c:v>
                </c:pt>
                <c:pt idx="1979">
                  <c:v>72.39</c:v>
                </c:pt>
                <c:pt idx="1980">
                  <c:v>71.86</c:v>
                </c:pt>
                <c:pt idx="1981">
                  <c:v>71.88</c:v>
                </c:pt>
                <c:pt idx="1982">
                  <c:v>71.89</c:v>
                </c:pt>
                <c:pt idx="1983">
                  <c:v>72.05</c:v>
                </c:pt>
                <c:pt idx="1984">
                  <c:v>73.55</c:v>
                </c:pt>
                <c:pt idx="1985">
                  <c:v>73.37</c:v>
                </c:pt>
                <c:pt idx="1986">
                  <c:v>73.75</c:v>
                </c:pt>
                <c:pt idx="1987">
                  <c:v>72.989999999999995</c:v>
                </c:pt>
                <c:pt idx="1988">
                  <c:v>73.459999999999994</c:v>
                </c:pt>
                <c:pt idx="1989">
                  <c:v>75.45</c:v>
                </c:pt>
                <c:pt idx="1990">
                  <c:v>76.31</c:v>
                </c:pt>
                <c:pt idx="1991">
                  <c:v>76.31</c:v>
                </c:pt>
                <c:pt idx="1992">
                  <c:v>77.319999999999993</c:v>
                </c:pt>
                <c:pt idx="1993">
                  <c:v>77.64</c:v>
                </c:pt>
                <c:pt idx="1994">
                  <c:v>78.03</c:v>
                </c:pt>
                <c:pt idx="1995">
                  <c:v>77.930000000000007</c:v>
                </c:pt>
                <c:pt idx="1996">
                  <c:v>77.930000000000007</c:v>
                </c:pt>
                <c:pt idx="1997">
                  <c:v>80.12</c:v>
                </c:pt>
                <c:pt idx="1998">
                  <c:v>80.59</c:v>
                </c:pt>
                <c:pt idx="1999">
                  <c:v>81.89</c:v>
                </c:pt>
                <c:pt idx="2000">
                  <c:v>81.510000000000005</c:v>
                </c:pt>
                <c:pt idx="2001">
                  <c:v>81.37</c:v>
                </c:pt>
                <c:pt idx="2002">
                  <c:v>80.97</c:v>
                </c:pt>
                <c:pt idx="2003">
                  <c:v>79.3</c:v>
                </c:pt>
                <c:pt idx="2004">
                  <c:v>78.31</c:v>
                </c:pt>
                <c:pt idx="2005">
                  <c:v>77.819999999999993</c:v>
                </c:pt>
                <c:pt idx="2006">
                  <c:v>77.11</c:v>
                </c:pt>
                <c:pt idx="2007">
                  <c:v>77.099999999999994</c:v>
                </c:pt>
                <c:pt idx="2008">
                  <c:v>77.63</c:v>
                </c:pt>
                <c:pt idx="2009">
                  <c:v>76.319999999999993</c:v>
                </c:pt>
                <c:pt idx="2010">
                  <c:v>74.58</c:v>
                </c:pt>
                <c:pt idx="2011">
                  <c:v>72.83</c:v>
                </c:pt>
                <c:pt idx="2012">
                  <c:v>73.69</c:v>
                </c:pt>
                <c:pt idx="2013">
                  <c:v>73.290000000000006</c:v>
                </c:pt>
                <c:pt idx="2014">
                  <c:v>72.239999999999995</c:v>
                </c:pt>
                <c:pt idx="2015">
                  <c:v>72.13</c:v>
                </c:pt>
                <c:pt idx="2016">
                  <c:v>71.459999999999994</c:v>
                </c:pt>
                <c:pt idx="2017">
                  <c:v>73.11</c:v>
                </c:pt>
                <c:pt idx="2018">
                  <c:v>76.06</c:v>
                </c:pt>
                <c:pt idx="2019">
                  <c:v>75.92</c:v>
                </c:pt>
                <c:pt idx="2020">
                  <c:v>72.13</c:v>
                </c:pt>
                <c:pt idx="2021">
                  <c:v>69.59</c:v>
                </c:pt>
                <c:pt idx="2022">
                  <c:v>70.11</c:v>
                </c:pt>
                <c:pt idx="2023">
                  <c:v>72.13</c:v>
                </c:pt>
                <c:pt idx="2024">
                  <c:v>72.540000000000006</c:v>
                </c:pt>
                <c:pt idx="2025">
                  <c:v>73.05</c:v>
                </c:pt>
                <c:pt idx="2026">
                  <c:v>72.900000000000006</c:v>
                </c:pt>
                <c:pt idx="2027">
                  <c:v>72.510000000000005</c:v>
                </c:pt>
                <c:pt idx="2028">
                  <c:v>75.680000000000007</c:v>
                </c:pt>
                <c:pt idx="2029">
                  <c:v>76.27</c:v>
                </c:pt>
                <c:pt idx="2030">
                  <c:v>77.78</c:v>
                </c:pt>
                <c:pt idx="2031">
                  <c:v>78.19</c:v>
                </c:pt>
                <c:pt idx="2032">
                  <c:v>78.61</c:v>
                </c:pt>
                <c:pt idx="2033">
                  <c:v>77.25</c:v>
                </c:pt>
                <c:pt idx="2034">
                  <c:v>78.09</c:v>
                </c:pt>
                <c:pt idx="2035">
                  <c:v>76.290000000000006</c:v>
                </c:pt>
                <c:pt idx="2036">
                  <c:v>77.59</c:v>
                </c:pt>
                <c:pt idx="2037">
                  <c:v>76.89</c:v>
                </c:pt>
                <c:pt idx="2038">
                  <c:v>78.180000000000007</c:v>
                </c:pt>
                <c:pt idx="2039">
                  <c:v>79.25</c:v>
                </c:pt>
                <c:pt idx="2040">
                  <c:v>78.540000000000006</c:v>
                </c:pt>
                <c:pt idx="2041">
                  <c:v>79.89</c:v>
                </c:pt>
                <c:pt idx="2042">
                  <c:v>80.47</c:v>
                </c:pt>
                <c:pt idx="2043">
                  <c:v>79.91</c:v>
                </c:pt>
                <c:pt idx="2044">
                  <c:v>80.48</c:v>
                </c:pt>
                <c:pt idx="2045">
                  <c:v>80.28</c:v>
                </c:pt>
                <c:pt idx="2046">
                  <c:v>79.39</c:v>
                </c:pt>
                <c:pt idx="2047">
                  <c:v>77.89</c:v>
                </c:pt>
                <c:pt idx="2048">
                  <c:v>79.02</c:v>
                </c:pt>
                <c:pt idx="2049">
                  <c:v>81.96</c:v>
                </c:pt>
                <c:pt idx="2050">
                  <c:v>81.48</c:v>
                </c:pt>
                <c:pt idx="2051">
                  <c:v>79.88</c:v>
                </c:pt>
                <c:pt idx="2052">
                  <c:v>80.540000000000006</c:v>
                </c:pt>
                <c:pt idx="2053">
                  <c:v>80.7</c:v>
                </c:pt>
                <c:pt idx="2054">
                  <c:v>79.62</c:v>
                </c:pt>
                <c:pt idx="2055">
                  <c:v>79.61</c:v>
                </c:pt>
                <c:pt idx="2056">
                  <c:v>79.290000000000006</c:v>
                </c:pt>
                <c:pt idx="2057">
                  <c:v>81.17</c:v>
                </c:pt>
                <c:pt idx="2058">
                  <c:v>81.28</c:v>
                </c:pt>
                <c:pt idx="2059">
                  <c:v>82.7</c:v>
                </c:pt>
                <c:pt idx="2060">
                  <c:v>84.01</c:v>
                </c:pt>
                <c:pt idx="2061">
                  <c:v>84.01</c:v>
                </c:pt>
                <c:pt idx="2062">
                  <c:v>85.88</c:v>
                </c:pt>
                <c:pt idx="2063">
                  <c:v>86.15</c:v>
                </c:pt>
                <c:pt idx="2064">
                  <c:v>85.59</c:v>
                </c:pt>
                <c:pt idx="2065">
                  <c:v>84.81</c:v>
                </c:pt>
                <c:pt idx="2066">
                  <c:v>84.83</c:v>
                </c:pt>
                <c:pt idx="2067">
                  <c:v>84.77</c:v>
                </c:pt>
                <c:pt idx="2068">
                  <c:v>84.72</c:v>
                </c:pt>
                <c:pt idx="2069">
                  <c:v>86.15</c:v>
                </c:pt>
                <c:pt idx="2070">
                  <c:v>87.17</c:v>
                </c:pt>
                <c:pt idx="2071">
                  <c:v>85.99</c:v>
                </c:pt>
                <c:pt idx="2072">
                  <c:v>84.23</c:v>
                </c:pt>
                <c:pt idx="2073">
                  <c:v>84.8</c:v>
                </c:pt>
                <c:pt idx="2074">
                  <c:v>85.7</c:v>
                </c:pt>
                <c:pt idx="2075">
                  <c:v>85.67</c:v>
                </c:pt>
                <c:pt idx="2076">
                  <c:v>87.25</c:v>
                </c:pt>
                <c:pt idx="2077">
                  <c:v>86.83</c:v>
                </c:pt>
                <c:pt idx="2078">
                  <c:v>85.78</c:v>
                </c:pt>
                <c:pt idx="2079">
                  <c:v>86.16</c:v>
                </c:pt>
                <c:pt idx="2080">
                  <c:v>86.9</c:v>
                </c:pt>
                <c:pt idx="2081">
                  <c:v>87.44</c:v>
                </c:pt>
                <c:pt idx="2082">
                  <c:v>88.94</c:v>
                </c:pt>
                <c:pt idx="2083">
                  <c:v>85.67</c:v>
                </c:pt>
                <c:pt idx="2084">
                  <c:v>82.61</c:v>
                </c:pt>
                <c:pt idx="2085">
                  <c:v>79.83</c:v>
                </c:pt>
                <c:pt idx="2086">
                  <c:v>78.27</c:v>
                </c:pt>
                <c:pt idx="2087">
                  <c:v>80.12</c:v>
                </c:pt>
                <c:pt idx="2088">
                  <c:v>80.489999999999995</c:v>
                </c:pt>
                <c:pt idx="2089">
                  <c:v>81.2</c:v>
                </c:pt>
                <c:pt idx="2090">
                  <c:v>80.11</c:v>
                </c:pt>
                <c:pt idx="2091">
                  <c:v>77.180000000000007</c:v>
                </c:pt>
                <c:pt idx="2092">
                  <c:v>75.099999999999994</c:v>
                </c:pt>
                <c:pt idx="2093">
                  <c:v>74.430000000000007</c:v>
                </c:pt>
                <c:pt idx="2094">
                  <c:v>73.69</c:v>
                </c:pt>
                <c:pt idx="2095">
                  <c:v>71.84</c:v>
                </c:pt>
                <c:pt idx="2096">
                  <c:v>71.680000000000007</c:v>
                </c:pt>
                <c:pt idx="2097">
                  <c:v>71.17</c:v>
                </c:pt>
                <c:pt idx="2098">
                  <c:v>69.55</c:v>
                </c:pt>
                <c:pt idx="2099">
                  <c:v>71.739999999999995</c:v>
                </c:pt>
                <c:pt idx="2100">
                  <c:v>74.66</c:v>
                </c:pt>
                <c:pt idx="2101">
                  <c:v>74.02</c:v>
                </c:pt>
                <c:pt idx="2102">
                  <c:v>74.650000000000006</c:v>
                </c:pt>
                <c:pt idx="2103">
                  <c:v>72.709999999999994</c:v>
                </c:pt>
                <c:pt idx="2104">
                  <c:v>73.75</c:v>
                </c:pt>
                <c:pt idx="2105">
                  <c:v>75.41</c:v>
                </c:pt>
                <c:pt idx="2106">
                  <c:v>72.09</c:v>
                </c:pt>
                <c:pt idx="2107">
                  <c:v>72.12</c:v>
                </c:pt>
                <c:pt idx="2108">
                  <c:v>72.3</c:v>
                </c:pt>
                <c:pt idx="2109">
                  <c:v>74.27</c:v>
                </c:pt>
                <c:pt idx="2110">
                  <c:v>75.290000000000006</c:v>
                </c:pt>
                <c:pt idx="2111">
                  <c:v>74.349999999999994</c:v>
                </c:pt>
                <c:pt idx="2112">
                  <c:v>75.2</c:v>
                </c:pt>
                <c:pt idx="2113">
                  <c:v>76.2</c:v>
                </c:pt>
                <c:pt idx="2114">
                  <c:v>78.14</c:v>
                </c:pt>
                <c:pt idx="2115">
                  <c:v>78.680000000000007</c:v>
                </c:pt>
                <c:pt idx="2116">
                  <c:v>78.22</c:v>
                </c:pt>
                <c:pt idx="2117">
                  <c:v>78.819999999999993</c:v>
                </c:pt>
                <c:pt idx="2118">
                  <c:v>78.040000000000006</c:v>
                </c:pt>
                <c:pt idx="2119">
                  <c:v>76.27</c:v>
                </c:pt>
                <c:pt idx="2120">
                  <c:v>76.47</c:v>
                </c:pt>
                <c:pt idx="2121">
                  <c:v>78.12</c:v>
                </c:pt>
                <c:pt idx="2122">
                  <c:v>77.59</c:v>
                </c:pt>
                <c:pt idx="2123">
                  <c:v>75.44</c:v>
                </c:pt>
                <c:pt idx="2124">
                  <c:v>75.010000000000005</c:v>
                </c:pt>
                <c:pt idx="2125">
                  <c:v>72.34</c:v>
                </c:pt>
                <c:pt idx="2126">
                  <c:v>71.650000000000006</c:v>
                </c:pt>
                <c:pt idx="2127">
                  <c:v>71.47</c:v>
                </c:pt>
                <c:pt idx="2128">
                  <c:v>71.45</c:v>
                </c:pt>
                <c:pt idx="2129">
                  <c:v>73.510000000000005</c:v>
                </c:pt>
                <c:pt idx="2130">
                  <c:v>74.709999999999994</c:v>
                </c:pt>
                <c:pt idx="2131">
                  <c:v>75.42</c:v>
                </c:pt>
                <c:pt idx="2132">
                  <c:v>74.37</c:v>
                </c:pt>
                <c:pt idx="2133">
                  <c:v>76.650000000000006</c:v>
                </c:pt>
                <c:pt idx="2134">
                  <c:v>76.77</c:v>
                </c:pt>
                <c:pt idx="2135">
                  <c:v>76.19</c:v>
                </c:pt>
                <c:pt idx="2136">
                  <c:v>75.37</c:v>
                </c:pt>
                <c:pt idx="2137">
                  <c:v>75.62</c:v>
                </c:pt>
                <c:pt idx="2138">
                  <c:v>76.22</c:v>
                </c:pt>
                <c:pt idx="2139">
                  <c:v>75.37</c:v>
                </c:pt>
                <c:pt idx="2140">
                  <c:v>77.819999999999993</c:v>
                </c:pt>
                <c:pt idx="2141">
                  <c:v>77.45</c:v>
                </c:pt>
                <c:pt idx="2142">
                  <c:v>77.5</c:v>
                </c:pt>
                <c:pt idx="2143">
                  <c:v>76.13</c:v>
                </c:pt>
                <c:pt idx="2144">
                  <c:v>76.06</c:v>
                </c:pt>
                <c:pt idx="2145">
                  <c:v>77.59</c:v>
                </c:pt>
                <c:pt idx="2146">
                  <c:v>78.180000000000007</c:v>
                </c:pt>
                <c:pt idx="2147">
                  <c:v>80.819999999999993</c:v>
                </c:pt>
                <c:pt idx="2148">
                  <c:v>82.68</c:v>
                </c:pt>
                <c:pt idx="2149">
                  <c:v>82.2</c:v>
                </c:pt>
                <c:pt idx="2150">
                  <c:v>81.61</c:v>
                </c:pt>
                <c:pt idx="2151">
                  <c:v>80.16</c:v>
                </c:pt>
                <c:pt idx="2152">
                  <c:v>80.989999999999995</c:v>
                </c:pt>
                <c:pt idx="2153">
                  <c:v>79.599999999999994</c:v>
                </c:pt>
                <c:pt idx="2154">
                  <c:v>77.64</c:v>
                </c:pt>
                <c:pt idx="2155">
                  <c:v>75.52</c:v>
                </c:pt>
                <c:pt idx="2156">
                  <c:v>75.11</c:v>
                </c:pt>
                <c:pt idx="2157">
                  <c:v>74.849999999999994</c:v>
                </c:pt>
                <c:pt idx="2158">
                  <c:v>76.930000000000007</c:v>
                </c:pt>
                <c:pt idx="2159">
                  <c:v>76.47</c:v>
                </c:pt>
                <c:pt idx="2160">
                  <c:v>75.3</c:v>
                </c:pt>
                <c:pt idx="2161">
                  <c:v>74.260000000000005</c:v>
                </c:pt>
                <c:pt idx="2162">
                  <c:v>73.62</c:v>
                </c:pt>
                <c:pt idx="2163">
                  <c:v>72.38</c:v>
                </c:pt>
                <c:pt idx="2164">
                  <c:v>73.48</c:v>
                </c:pt>
                <c:pt idx="2165">
                  <c:v>75.02</c:v>
                </c:pt>
                <c:pt idx="2166">
                  <c:v>76.650000000000006</c:v>
                </c:pt>
                <c:pt idx="2167">
                  <c:v>76.599999999999994</c:v>
                </c:pt>
                <c:pt idx="2168">
                  <c:v>74.64</c:v>
                </c:pt>
                <c:pt idx="2169">
                  <c:v>76.349999999999994</c:v>
                </c:pt>
                <c:pt idx="2170">
                  <c:v>76.930000000000007</c:v>
                </c:pt>
                <c:pt idx="2171">
                  <c:v>76.67</c:v>
                </c:pt>
                <c:pt idx="2172">
                  <c:v>76.87</c:v>
                </c:pt>
                <c:pt idx="2173">
                  <c:v>77.739999999999995</c:v>
                </c:pt>
                <c:pt idx="2174">
                  <c:v>78.17</c:v>
                </c:pt>
                <c:pt idx="2175">
                  <c:v>77.47</c:v>
                </c:pt>
                <c:pt idx="2176">
                  <c:v>78.16</c:v>
                </c:pt>
                <c:pt idx="2177">
                  <c:v>79.03</c:v>
                </c:pt>
                <c:pt idx="2178">
                  <c:v>79.16</c:v>
                </c:pt>
                <c:pt idx="2179">
                  <c:v>78.91</c:v>
                </c:pt>
                <c:pt idx="2180">
                  <c:v>78.48</c:v>
                </c:pt>
                <c:pt idx="2181">
                  <c:v>78.209999999999994</c:v>
                </c:pt>
                <c:pt idx="2182">
                  <c:v>79.319999999999993</c:v>
                </c:pt>
                <c:pt idx="2183">
                  <c:v>78.42</c:v>
                </c:pt>
                <c:pt idx="2184">
                  <c:v>77.95</c:v>
                </c:pt>
                <c:pt idx="2185">
                  <c:v>78.11</c:v>
                </c:pt>
                <c:pt idx="2186">
                  <c:v>78.87</c:v>
                </c:pt>
                <c:pt idx="2187">
                  <c:v>78.569999999999993</c:v>
                </c:pt>
                <c:pt idx="2188">
                  <c:v>78.709999999999994</c:v>
                </c:pt>
                <c:pt idx="2189">
                  <c:v>80.77</c:v>
                </c:pt>
                <c:pt idx="2190">
                  <c:v>82.31</c:v>
                </c:pt>
                <c:pt idx="2191">
                  <c:v>83.75</c:v>
                </c:pt>
                <c:pt idx="2192">
                  <c:v>83.28</c:v>
                </c:pt>
                <c:pt idx="2193">
                  <c:v>84.84</c:v>
                </c:pt>
                <c:pt idx="2194">
                  <c:v>85.06</c:v>
                </c:pt>
                <c:pt idx="2195">
                  <c:v>83.43</c:v>
                </c:pt>
                <c:pt idx="2196">
                  <c:v>84.03</c:v>
                </c:pt>
                <c:pt idx="2197">
                  <c:v>83.72</c:v>
                </c:pt>
                <c:pt idx="2198">
                  <c:v>83.5</c:v>
                </c:pt>
                <c:pt idx="2199">
                  <c:v>84.64</c:v>
                </c:pt>
                <c:pt idx="2200">
                  <c:v>84.53</c:v>
                </c:pt>
                <c:pt idx="2201">
                  <c:v>82.45</c:v>
                </c:pt>
                <c:pt idx="2202">
                  <c:v>84.37</c:v>
                </c:pt>
                <c:pt idx="2203">
                  <c:v>81.099999999999994</c:v>
                </c:pt>
                <c:pt idx="2204">
                  <c:v>83.6</c:v>
                </c:pt>
                <c:pt idx="2205">
                  <c:v>81.83</c:v>
                </c:pt>
                <c:pt idx="2206">
                  <c:v>82.96</c:v>
                </c:pt>
                <c:pt idx="2207">
                  <c:v>83.54</c:v>
                </c:pt>
                <c:pt idx="2208">
                  <c:v>83.66</c:v>
                </c:pt>
                <c:pt idx="2209">
                  <c:v>83.23</c:v>
                </c:pt>
                <c:pt idx="2210">
                  <c:v>83.59</c:v>
                </c:pt>
                <c:pt idx="2211">
                  <c:v>83.15</c:v>
                </c:pt>
                <c:pt idx="2212">
                  <c:v>84.62</c:v>
                </c:pt>
                <c:pt idx="2213">
                  <c:v>85.41</c:v>
                </c:pt>
                <c:pt idx="2214">
                  <c:v>86.38</c:v>
                </c:pt>
                <c:pt idx="2215">
                  <c:v>88</c:v>
                </c:pt>
                <c:pt idx="2216">
                  <c:v>88.11</c:v>
                </c:pt>
                <c:pt idx="2217">
                  <c:v>88.46</c:v>
                </c:pt>
                <c:pt idx="2218">
                  <c:v>88.33</c:v>
                </c:pt>
                <c:pt idx="2219">
                  <c:v>88.96</c:v>
                </c:pt>
                <c:pt idx="2220">
                  <c:v>88.81</c:v>
                </c:pt>
                <c:pt idx="2221">
                  <c:v>86.34</c:v>
                </c:pt>
                <c:pt idx="2222">
                  <c:v>86.7</c:v>
                </c:pt>
                <c:pt idx="2223">
                  <c:v>84.73</c:v>
                </c:pt>
                <c:pt idx="2224">
                  <c:v>83.28</c:v>
                </c:pt>
                <c:pt idx="2225">
                  <c:v>85.05</c:v>
                </c:pt>
                <c:pt idx="2226">
                  <c:v>84.34</c:v>
                </c:pt>
                <c:pt idx="2227">
                  <c:v>83.96</c:v>
                </c:pt>
                <c:pt idx="2228">
                  <c:v>83.25</c:v>
                </c:pt>
                <c:pt idx="2229">
                  <c:v>85.84</c:v>
                </c:pt>
                <c:pt idx="2230">
                  <c:v>86.1</c:v>
                </c:pt>
                <c:pt idx="2231">
                  <c:v>85.58</c:v>
                </c:pt>
                <c:pt idx="2232">
                  <c:v>87.34</c:v>
                </c:pt>
                <c:pt idx="2233">
                  <c:v>85.92</c:v>
                </c:pt>
                <c:pt idx="2234">
                  <c:v>88.87</c:v>
                </c:pt>
                <c:pt idx="2235">
                  <c:v>90.69</c:v>
                </c:pt>
                <c:pt idx="2236">
                  <c:v>91.42</c:v>
                </c:pt>
                <c:pt idx="2237">
                  <c:v>91.45</c:v>
                </c:pt>
                <c:pt idx="2238">
                  <c:v>91.39</c:v>
                </c:pt>
                <c:pt idx="2239">
                  <c:v>90.77</c:v>
                </c:pt>
                <c:pt idx="2240">
                  <c:v>90.99</c:v>
                </c:pt>
                <c:pt idx="2241">
                  <c:v>90.48</c:v>
                </c:pt>
                <c:pt idx="2242">
                  <c:v>91.19</c:v>
                </c:pt>
                <c:pt idx="2243">
                  <c:v>91.21</c:v>
                </c:pt>
                <c:pt idx="2244">
                  <c:v>92.2</c:v>
                </c:pt>
                <c:pt idx="2245">
                  <c:v>91.71</c:v>
                </c:pt>
                <c:pt idx="2246">
                  <c:v>91.67</c:v>
                </c:pt>
                <c:pt idx="2247">
                  <c:v>92.74</c:v>
                </c:pt>
                <c:pt idx="2248">
                  <c:v>93.2</c:v>
                </c:pt>
                <c:pt idx="2249">
                  <c:v>93.65</c:v>
                </c:pt>
                <c:pt idx="2250">
                  <c:v>94.25</c:v>
                </c:pt>
                <c:pt idx="2251">
                  <c:v>93.77</c:v>
                </c:pt>
                <c:pt idx="2252">
                  <c:v>93.85</c:v>
                </c:pt>
                <c:pt idx="2253">
                  <c:v>94.38</c:v>
                </c:pt>
                <c:pt idx="2254">
                  <c:v>94.14</c:v>
                </c:pt>
                <c:pt idx="2255">
                  <c:v>93.09</c:v>
                </c:pt>
                <c:pt idx="2256">
                  <c:v>94.75</c:v>
                </c:pt>
                <c:pt idx="2257">
                  <c:v>94.84</c:v>
                </c:pt>
                <c:pt idx="2258">
                  <c:v>93.53</c:v>
                </c:pt>
                <c:pt idx="2259">
                  <c:v>95.5</c:v>
                </c:pt>
                <c:pt idx="2260">
                  <c:v>94.52</c:v>
                </c:pt>
                <c:pt idx="2261">
                  <c:v>93.33</c:v>
                </c:pt>
                <c:pt idx="2262">
                  <c:v>95.7</c:v>
                </c:pt>
                <c:pt idx="2263">
                  <c:v>97.61</c:v>
                </c:pt>
                <c:pt idx="2264">
                  <c:v>98.12</c:v>
                </c:pt>
                <c:pt idx="2265">
                  <c:v>98.06</c:v>
                </c:pt>
                <c:pt idx="2266">
                  <c:v>98.68</c:v>
                </c:pt>
                <c:pt idx="2267">
                  <c:v>97.43</c:v>
                </c:pt>
                <c:pt idx="2268">
                  <c:v>97.8</c:v>
                </c:pt>
                <c:pt idx="2269">
                  <c:v>98.16</c:v>
                </c:pt>
                <c:pt idx="2270">
                  <c:v>96.58</c:v>
                </c:pt>
                <c:pt idx="2271">
                  <c:v>97.6</c:v>
                </c:pt>
                <c:pt idx="2272">
                  <c:v>96.61</c:v>
                </c:pt>
                <c:pt idx="2273">
                  <c:v>95.25</c:v>
                </c:pt>
                <c:pt idx="2274">
                  <c:v>97.91</c:v>
                </c:pt>
                <c:pt idx="2275">
                  <c:v>97.39</c:v>
                </c:pt>
                <c:pt idx="2276">
                  <c:v>99.42</c:v>
                </c:pt>
                <c:pt idx="2277">
                  <c:v>101.01</c:v>
                </c:pt>
                <c:pt idx="2278">
                  <c:v>101.74</c:v>
                </c:pt>
                <c:pt idx="2279">
                  <c:v>102.34</c:v>
                </c:pt>
                <c:pt idx="2280">
                  <c:v>101.76</c:v>
                </c:pt>
                <c:pt idx="2281">
                  <c:v>99.83</c:v>
                </c:pt>
                <c:pt idx="2282">
                  <c:v>99.25</c:v>
                </c:pt>
                <c:pt idx="2283">
                  <c:v>99.92</c:v>
                </c:pt>
                <c:pt idx="2284">
                  <c:v>101.82</c:v>
                </c:pt>
                <c:pt idx="2285">
                  <c:v>100.87</c:v>
                </c:pt>
                <c:pt idx="2286">
                  <c:v>101.43</c:v>
                </c:pt>
                <c:pt idx="2287">
                  <c:v>103.08</c:v>
                </c:pt>
                <c:pt idx="2288">
                  <c:v>101.64</c:v>
                </c:pt>
                <c:pt idx="2289">
                  <c:v>103.78</c:v>
                </c:pt>
                <c:pt idx="2290">
                  <c:v>102.59</c:v>
                </c:pt>
                <c:pt idx="2291">
                  <c:v>102.52</c:v>
                </c:pt>
                <c:pt idx="2292">
                  <c:v>105.74</c:v>
                </c:pt>
                <c:pt idx="2293">
                  <c:v>105.78</c:v>
                </c:pt>
                <c:pt idx="2294">
                  <c:v>111.25</c:v>
                </c:pt>
                <c:pt idx="2295">
                  <c:v>111.36</c:v>
                </c:pt>
                <c:pt idx="2296">
                  <c:v>112.14</c:v>
                </c:pt>
                <c:pt idx="2297">
                  <c:v>111.8</c:v>
                </c:pt>
                <c:pt idx="2298">
                  <c:v>115.42</c:v>
                </c:pt>
                <c:pt idx="2299">
                  <c:v>116.35</c:v>
                </c:pt>
                <c:pt idx="2300">
                  <c:v>114.79</c:v>
                </c:pt>
                <c:pt idx="2301">
                  <c:v>115.97</c:v>
                </c:pt>
                <c:pt idx="2302">
                  <c:v>115.04</c:v>
                </c:pt>
                <c:pt idx="2303">
                  <c:v>113.06</c:v>
                </c:pt>
                <c:pt idx="2304">
                  <c:v>115.94</c:v>
                </c:pt>
                <c:pt idx="2305">
                  <c:v>115.43</c:v>
                </c:pt>
                <c:pt idx="2306">
                  <c:v>113.84</c:v>
                </c:pt>
                <c:pt idx="2307">
                  <c:v>113.67</c:v>
                </c:pt>
                <c:pt idx="2308">
                  <c:v>108.52</c:v>
                </c:pt>
                <c:pt idx="2309">
                  <c:v>110.62</c:v>
                </c:pt>
                <c:pt idx="2310">
                  <c:v>114.9</c:v>
                </c:pt>
                <c:pt idx="2311">
                  <c:v>113.93</c:v>
                </c:pt>
                <c:pt idx="2312">
                  <c:v>114.96</c:v>
                </c:pt>
                <c:pt idx="2313">
                  <c:v>115.7</c:v>
                </c:pt>
                <c:pt idx="2314">
                  <c:v>115.55</c:v>
                </c:pt>
                <c:pt idx="2315">
                  <c:v>115.72</c:v>
                </c:pt>
                <c:pt idx="2316">
                  <c:v>115.59</c:v>
                </c:pt>
                <c:pt idx="2317">
                  <c:v>114.8</c:v>
                </c:pt>
                <c:pt idx="2318">
                  <c:v>115.16</c:v>
                </c:pt>
                <c:pt idx="2319">
                  <c:v>115.13</c:v>
                </c:pt>
                <c:pt idx="2320">
                  <c:v>117.36</c:v>
                </c:pt>
                <c:pt idx="2321">
                  <c:v>118.7</c:v>
                </c:pt>
                <c:pt idx="2322">
                  <c:v>121.06</c:v>
                </c:pt>
                <c:pt idx="2323">
                  <c:v>122.22</c:v>
                </c:pt>
                <c:pt idx="2324">
                  <c:v>122.3</c:v>
                </c:pt>
                <c:pt idx="2325">
                  <c:v>122.67</c:v>
                </c:pt>
                <c:pt idx="2326">
                  <c:v>126.65</c:v>
                </c:pt>
                <c:pt idx="2327">
                  <c:v>123.98</c:v>
                </c:pt>
                <c:pt idx="2328">
                  <c:v>120.92</c:v>
                </c:pt>
                <c:pt idx="2329">
                  <c:v>122.88</c:v>
                </c:pt>
                <c:pt idx="2330">
                  <c:v>122.36</c:v>
                </c:pt>
                <c:pt idx="2331">
                  <c:v>123.45</c:v>
                </c:pt>
                <c:pt idx="2332">
                  <c:v>121.61</c:v>
                </c:pt>
                <c:pt idx="2333">
                  <c:v>121.33</c:v>
                </c:pt>
                <c:pt idx="2334">
                  <c:v>123.85</c:v>
                </c:pt>
                <c:pt idx="2335">
                  <c:v>123.99</c:v>
                </c:pt>
                <c:pt idx="2336">
                  <c:v>123.99</c:v>
                </c:pt>
                <c:pt idx="2337">
                  <c:v>123.66</c:v>
                </c:pt>
                <c:pt idx="2338">
                  <c:v>124.14</c:v>
                </c:pt>
                <c:pt idx="2339">
                  <c:v>125.13</c:v>
                </c:pt>
                <c:pt idx="2340">
                  <c:v>125.02</c:v>
                </c:pt>
                <c:pt idx="2341">
                  <c:v>125.89</c:v>
                </c:pt>
                <c:pt idx="2342">
                  <c:v>125.12</c:v>
                </c:pt>
                <c:pt idx="2343">
                  <c:v>122.45</c:v>
                </c:pt>
                <c:pt idx="2344">
                  <c:v>121.19</c:v>
                </c:pt>
                <c:pt idx="2345">
                  <c:v>110.8</c:v>
                </c:pt>
                <c:pt idx="2346">
                  <c:v>109.13</c:v>
                </c:pt>
                <c:pt idx="2347">
                  <c:v>115.9</c:v>
                </c:pt>
                <c:pt idx="2348">
                  <c:v>117.63</c:v>
                </c:pt>
                <c:pt idx="2349">
                  <c:v>112.57</c:v>
                </c:pt>
                <c:pt idx="2350">
                  <c:v>112.98</c:v>
                </c:pt>
                <c:pt idx="2351">
                  <c:v>113.83</c:v>
                </c:pt>
                <c:pt idx="2352">
                  <c:v>112.73</c:v>
                </c:pt>
                <c:pt idx="2353">
                  <c:v>109.99</c:v>
                </c:pt>
                <c:pt idx="2354">
                  <c:v>112.3</c:v>
                </c:pt>
                <c:pt idx="2355">
                  <c:v>111.42</c:v>
                </c:pt>
                <c:pt idx="2356">
                  <c:v>112.39</c:v>
                </c:pt>
                <c:pt idx="2357">
                  <c:v>110.1</c:v>
                </c:pt>
                <c:pt idx="2358">
                  <c:v>112.53</c:v>
                </c:pt>
                <c:pt idx="2359">
                  <c:v>114.93</c:v>
                </c:pt>
                <c:pt idx="2360">
                  <c:v>115.05</c:v>
                </c:pt>
                <c:pt idx="2361">
                  <c:v>115.03</c:v>
                </c:pt>
                <c:pt idx="2362">
                  <c:v>114.68</c:v>
                </c:pt>
                <c:pt idx="2363">
                  <c:v>116.73</c:v>
                </c:pt>
                <c:pt idx="2364">
                  <c:v>114.53</c:v>
                </c:pt>
                <c:pt idx="2365">
                  <c:v>115.54</c:v>
                </c:pt>
                <c:pt idx="2366">
                  <c:v>115.84</c:v>
                </c:pt>
                <c:pt idx="2367">
                  <c:v>114.48</c:v>
                </c:pt>
                <c:pt idx="2368">
                  <c:v>116.78</c:v>
                </c:pt>
                <c:pt idx="2369">
                  <c:v>117.85</c:v>
                </c:pt>
                <c:pt idx="2370">
                  <c:v>119.57</c:v>
                </c:pt>
                <c:pt idx="2371">
                  <c:v>118.78</c:v>
                </c:pt>
                <c:pt idx="2372">
                  <c:v>119.1</c:v>
                </c:pt>
                <c:pt idx="2373">
                  <c:v>120.16</c:v>
                </c:pt>
                <c:pt idx="2374">
                  <c:v>117.1</c:v>
                </c:pt>
                <c:pt idx="2375">
                  <c:v>114.02</c:v>
                </c:pt>
                <c:pt idx="2376">
                  <c:v>113.21</c:v>
                </c:pt>
                <c:pt idx="2377">
                  <c:v>111.69</c:v>
                </c:pt>
                <c:pt idx="2378">
                  <c:v>110.95</c:v>
                </c:pt>
                <c:pt idx="2379">
                  <c:v>114.21</c:v>
                </c:pt>
                <c:pt idx="2380">
                  <c:v>107.26</c:v>
                </c:pt>
                <c:pt idx="2381">
                  <c:v>105.12</c:v>
                </c:pt>
                <c:pt idx="2382">
                  <c:v>105.99</c:v>
                </c:pt>
                <c:pt idx="2383">
                  <c:v>108.78</c:v>
                </c:pt>
                <c:pt idx="2384">
                  <c:v>112.4</c:v>
                </c:pt>
                <c:pt idx="2385">
                  <c:v>112.48</c:v>
                </c:pt>
                <c:pt idx="2386">
                  <c:v>111.77</c:v>
                </c:pt>
                <c:pt idx="2387">
                  <c:v>111.39</c:v>
                </c:pt>
                <c:pt idx="2388">
                  <c:v>113.61</c:v>
                </c:pt>
                <c:pt idx="2389">
                  <c:v>113.62</c:v>
                </c:pt>
                <c:pt idx="2390">
                  <c:v>118.59</c:v>
                </c:pt>
                <c:pt idx="2391">
                  <c:v>118.33</c:v>
                </c:pt>
                <c:pt idx="2392">
                  <c:v>117.24</c:v>
                </c:pt>
                <c:pt idx="2393">
                  <c:v>117.75</c:v>
                </c:pt>
                <c:pt idx="2394">
                  <c:v>118.78</c:v>
                </c:pt>
                <c:pt idx="2395">
                  <c:v>118.32</c:v>
                </c:pt>
                <c:pt idx="2396">
                  <c:v>117.26</c:v>
                </c:pt>
                <c:pt idx="2397">
                  <c:v>116.05</c:v>
                </c:pt>
                <c:pt idx="2398">
                  <c:v>117.06</c:v>
                </c:pt>
                <c:pt idx="2399">
                  <c:v>118.15</c:v>
                </c:pt>
                <c:pt idx="2400">
                  <c:v>117.51</c:v>
                </c:pt>
                <c:pt idx="2401">
                  <c:v>118.67</c:v>
                </c:pt>
                <c:pt idx="2402">
                  <c:v>117.94</c:v>
                </c:pt>
                <c:pt idx="2403">
                  <c:v>118.28</c:v>
                </c:pt>
                <c:pt idx="2404">
                  <c:v>117.43</c:v>
                </c:pt>
                <c:pt idx="2405">
                  <c:v>117.36</c:v>
                </c:pt>
                <c:pt idx="2406">
                  <c:v>116.74</c:v>
                </c:pt>
                <c:pt idx="2407">
                  <c:v>116.81</c:v>
                </c:pt>
                <c:pt idx="2408">
                  <c:v>116.46</c:v>
                </c:pt>
                <c:pt idx="2409">
                  <c:v>113.23</c:v>
                </c:pt>
                <c:pt idx="2410">
                  <c:v>107.25</c:v>
                </c:pt>
                <c:pt idx="2411">
                  <c:v>109.37</c:v>
                </c:pt>
                <c:pt idx="2412">
                  <c:v>103.74</c:v>
                </c:pt>
                <c:pt idx="2413">
                  <c:v>102.57</c:v>
                </c:pt>
                <c:pt idx="2414">
                  <c:v>106.68</c:v>
                </c:pt>
                <c:pt idx="2415">
                  <c:v>108.02</c:v>
                </c:pt>
                <c:pt idx="2416">
                  <c:v>108.03</c:v>
                </c:pt>
                <c:pt idx="2417">
                  <c:v>109.91</c:v>
                </c:pt>
                <c:pt idx="2418">
                  <c:v>109.47</c:v>
                </c:pt>
                <c:pt idx="2419">
                  <c:v>110.6</c:v>
                </c:pt>
                <c:pt idx="2420">
                  <c:v>106.99</c:v>
                </c:pt>
                <c:pt idx="2421">
                  <c:v>108.62</c:v>
                </c:pt>
                <c:pt idx="2422">
                  <c:v>108.36</c:v>
                </c:pt>
                <c:pt idx="2423">
                  <c:v>109.31</c:v>
                </c:pt>
                <c:pt idx="2424">
                  <c:v>110.15</c:v>
                </c:pt>
                <c:pt idx="2425">
                  <c:v>110.62</c:v>
                </c:pt>
                <c:pt idx="2426">
                  <c:v>111.36</c:v>
                </c:pt>
                <c:pt idx="2427">
                  <c:v>111.88</c:v>
                </c:pt>
                <c:pt idx="2428">
                  <c:v>114.02</c:v>
                </c:pt>
                <c:pt idx="2429">
                  <c:v>114.85</c:v>
                </c:pt>
                <c:pt idx="2430">
                  <c:v>114.29</c:v>
                </c:pt>
                <c:pt idx="2431">
                  <c:v>112.33</c:v>
                </c:pt>
                <c:pt idx="2432">
                  <c:v>110.08</c:v>
                </c:pt>
                <c:pt idx="2433">
                  <c:v>112.89</c:v>
                </c:pt>
                <c:pt idx="2434">
                  <c:v>115.8</c:v>
                </c:pt>
                <c:pt idx="2435">
                  <c:v>114.55</c:v>
                </c:pt>
                <c:pt idx="2436">
                  <c:v>112.77</c:v>
                </c:pt>
                <c:pt idx="2437">
                  <c:v>112.25</c:v>
                </c:pt>
                <c:pt idx="2438">
                  <c:v>111.89</c:v>
                </c:pt>
                <c:pt idx="2439">
                  <c:v>112.4</c:v>
                </c:pt>
                <c:pt idx="2440">
                  <c:v>115.34</c:v>
                </c:pt>
                <c:pt idx="2441">
                  <c:v>112.22</c:v>
                </c:pt>
                <c:pt idx="2442">
                  <c:v>109.14</c:v>
                </c:pt>
                <c:pt idx="2443">
                  <c:v>110.54</c:v>
                </c:pt>
                <c:pt idx="2444">
                  <c:v>110.36</c:v>
                </c:pt>
                <c:pt idx="2445">
                  <c:v>105.49</c:v>
                </c:pt>
                <c:pt idx="2446">
                  <c:v>103.97</c:v>
                </c:pt>
                <c:pt idx="2447">
                  <c:v>103.94</c:v>
                </c:pt>
                <c:pt idx="2448">
                  <c:v>107.14</c:v>
                </c:pt>
                <c:pt idx="2449">
                  <c:v>103.81</c:v>
                </c:pt>
                <c:pt idx="2450">
                  <c:v>103.95</c:v>
                </c:pt>
                <c:pt idx="2451">
                  <c:v>102.76</c:v>
                </c:pt>
                <c:pt idx="2452">
                  <c:v>101.71</c:v>
                </c:pt>
                <c:pt idx="2453">
                  <c:v>99.79</c:v>
                </c:pt>
                <c:pt idx="2454">
                  <c:v>102.73</c:v>
                </c:pt>
                <c:pt idx="2455">
                  <c:v>105.73</c:v>
                </c:pt>
                <c:pt idx="2456">
                  <c:v>105.88</c:v>
                </c:pt>
                <c:pt idx="2457">
                  <c:v>108.95</c:v>
                </c:pt>
                <c:pt idx="2458">
                  <c:v>110.73</c:v>
                </c:pt>
                <c:pt idx="2459">
                  <c:v>111.36</c:v>
                </c:pt>
                <c:pt idx="2460">
                  <c:v>111.11</c:v>
                </c:pt>
                <c:pt idx="2461">
                  <c:v>114.68</c:v>
                </c:pt>
                <c:pt idx="2462">
                  <c:v>110.16</c:v>
                </c:pt>
                <c:pt idx="2463">
                  <c:v>111.15</c:v>
                </c:pt>
                <c:pt idx="2464">
                  <c:v>108.39</c:v>
                </c:pt>
                <c:pt idx="2465">
                  <c:v>109.76</c:v>
                </c:pt>
                <c:pt idx="2466">
                  <c:v>109.56</c:v>
                </c:pt>
                <c:pt idx="2467">
                  <c:v>111.45</c:v>
                </c:pt>
                <c:pt idx="2468">
                  <c:v>110.92</c:v>
                </c:pt>
                <c:pt idx="2469">
                  <c:v>108.91</c:v>
                </c:pt>
                <c:pt idx="2470">
                  <c:v>112.08</c:v>
                </c:pt>
                <c:pt idx="2471">
                  <c:v>109.91</c:v>
                </c:pt>
                <c:pt idx="2472">
                  <c:v>109.56</c:v>
                </c:pt>
                <c:pt idx="2473">
                  <c:v>109.54</c:v>
                </c:pt>
                <c:pt idx="2474">
                  <c:v>109.34</c:v>
                </c:pt>
                <c:pt idx="2475">
                  <c:v>110.83</c:v>
                </c:pt>
                <c:pt idx="2476">
                  <c:v>111.97</c:v>
                </c:pt>
                <c:pt idx="2477">
                  <c:v>114.56</c:v>
                </c:pt>
                <c:pt idx="2478">
                  <c:v>115</c:v>
                </c:pt>
                <c:pt idx="2479">
                  <c:v>112.31</c:v>
                </c:pt>
                <c:pt idx="2480">
                  <c:v>113.71</c:v>
                </c:pt>
                <c:pt idx="2481">
                  <c:v>114.16</c:v>
                </c:pt>
                <c:pt idx="2482">
                  <c:v>111.89</c:v>
                </c:pt>
                <c:pt idx="2483">
                  <c:v>112.39</c:v>
                </c:pt>
                <c:pt idx="2484">
                  <c:v>111.88</c:v>
                </c:pt>
                <c:pt idx="2485">
                  <c:v>108.22</c:v>
                </c:pt>
                <c:pt idx="2486">
                  <c:v>107.56</c:v>
                </c:pt>
                <c:pt idx="2487">
                  <c:v>106.88</c:v>
                </c:pt>
                <c:pt idx="2488">
                  <c:v>109.03</c:v>
                </c:pt>
                <c:pt idx="2489">
                  <c:v>107.02</c:v>
                </c:pt>
                <c:pt idx="2490">
                  <c:v>107.78</c:v>
                </c:pt>
                <c:pt idx="2491">
                  <c:v>106.4</c:v>
                </c:pt>
                <c:pt idx="2492">
                  <c:v>109</c:v>
                </c:pt>
                <c:pt idx="2493">
                  <c:v>110.82</c:v>
                </c:pt>
                <c:pt idx="2494">
                  <c:v>110.52</c:v>
                </c:pt>
                <c:pt idx="2495">
                  <c:v>108.99</c:v>
                </c:pt>
                <c:pt idx="2496">
                  <c:v>109.94</c:v>
                </c:pt>
                <c:pt idx="2497">
                  <c:v>109.81</c:v>
                </c:pt>
                <c:pt idx="2498">
                  <c:v>110.81</c:v>
                </c:pt>
                <c:pt idx="2499">
                  <c:v>109.53</c:v>
                </c:pt>
                <c:pt idx="2500">
                  <c:v>108.11</c:v>
                </c:pt>
                <c:pt idx="2501">
                  <c:v>108.62</c:v>
                </c:pt>
                <c:pt idx="2502">
                  <c:v>107.26</c:v>
                </c:pt>
                <c:pt idx="2503">
                  <c:v>109.5</c:v>
                </c:pt>
                <c:pt idx="2504">
                  <c:v>105.02</c:v>
                </c:pt>
                <c:pt idx="2505">
                  <c:v>105.09</c:v>
                </c:pt>
                <c:pt idx="2506">
                  <c:v>103.35</c:v>
                </c:pt>
                <c:pt idx="2507">
                  <c:v>103.64</c:v>
                </c:pt>
                <c:pt idx="2508">
                  <c:v>106.73</c:v>
                </c:pt>
                <c:pt idx="2509">
                  <c:v>107.71</c:v>
                </c:pt>
                <c:pt idx="2510">
                  <c:v>107.89</c:v>
                </c:pt>
                <c:pt idx="2511">
                  <c:v>107.96</c:v>
                </c:pt>
                <c:pt idx="2512">
                  <c:v>107.96</c:v>
                </c:pt>
                <c:pt idx="2513">
                  <c:v>109.27</c:v>
                </c:pt>
                <c:pt idx="2514">
                  <c:v>107.56</c:v>
                </c:pt>
                <c:pt idx="2515">
                  <c:v>108.01</c:v>
                </c:pt>
                <c:pt idx="2516">
                  <c:v>107.38</c:v>
                </c:pt>
                <c:pt idx="2517">
                  <c:v>107.38</c:v>
                </c:pt>
                <c:pt idx="2518">
                  <c:v>112.13</c:v>
                </c:pt>
                <c:pt idx="2519">
                  <c:v>113.7</c:v>
                </c:pt>
                <c:pt idx="2520">
                  <c:v>112.74</c:v>
                </c:pt>
                <c:pt idx="2521">
                  <c:v>113.06</c:v>
                </c:pt>
                <c:pt idx="2522">
                  <c:v>112.45</c:v>
                </c:pt>
                <c:pt idx="2523">
                  <c:v>113.28</c:v>
                </c:pt>
                <c:pt idx="2524">
                  <c:v>112.24</c:v>
                </c:pt>
                <c:pt idx="2525">
                  <c:v>111.26</c:v>
                </c:pt>
                <c:pt idx="2526">
                  <c:v>110.44</c:v>
                </c:pt>
                <c:pt idx="2527">
                  <c:v>111.2</c:v>
                </c:pt>
                <c:pt idx="2528">
                  <c:v>111.53</c:v>
                </c:pt>
                <c:pt idx="2529">
                  <c:v>110.66</c:v>
                </c:pt>
                <c:pt idx="2530">
                  <c:v>111.55</c:v>
                </c:pt>
                <c:pt idx="2531">
                  <c:v>109.86</c:v>
                </c:pt>
                <c:pt idx="2532">
                  <c:v>110.58</c:v>
                </c:pt>
                <c:pt idx="2533">
                  <c:v>110.03</c:v>
                </c:pt>
                <c:pt idx="2534">
                  <c:v>109.81</c:v>
                </c:pt>
                <c:pt idx="2535">
                  <c:v>110.79</c:v>
                </c:pt>
                <c:pt idx="2536">
                  <c:v>111.46</c:v>
                </c:pt>
                <c:pt idx="2537">
                  <c:v>110.75</c:v>
                </c:pt>
                <c:pt idx="2538">
                  <c:v>110.98</c:v>
                </c:pt>
                <c:pt idx="2539">
                  <c:v>111.56</c:v>
                </c:pt>
                <c:pt idx="2540">
                  <c:v>112.07</c:v>
                </c:pt>
                <c:pt idx="2541">
                  <c:v>114.58</c:v>
                </c:pt>
                <c:pt idx="2542">
                  <c:v>115.93</c:v>
                </c:pt>
                <c:pt idx="2543">
                  <c:v>116.23</c:v>
                </c:pt>
                <c:pt idx="2544">
                  <c:v>117.2</c:v>
                </c:pt>
                <c:pt idx="2545">
                  <c:v>118.59</c:v>
                </c:pt>
                <c:pt idx="2546">
                  <c:v>117.31</c:v>
                </c:pt>
                <c:pt idx="2547">
                  <c:v>117.93</c:v>
                </c:pt>
                <c:pt idx="2548">
                  <c:v>118.16</c:v>
                </c:pt>
                <c:pt idx="2549">
                  <c:v>118.93</c:v>
                </c:pt>
                <c:pt idx="2550">
                  <c:v>120.11</c:v>
                </c:pt>
                <c:pt idx="2551">
                  <c:v>119.58</c:v>
                </c:pt>
                <c:pt idx="2552">
                  <c:v>120.05</c:v>
                </c:pt>
                <c:pt idx="2553">
                  <c:v>121.66</c:v>
                </c:pt>
                <c:pt idx="2554">
                  <c:v>122.9</c:v>
                </c:pt>
                <c:pt idx="2555">
                  <c:v>123.62</c:v>
                </c:pt>
                <c:pt idx="2556">
                  <c:v>125.47</c:v>
                </c:pt>
                <c:pt idx="2557">
                  <c:v>124.17</c:v>
                </c:pt>
                <c:pt idx="2558">
                  <c:v>121.55</c:v>
                </c:pt>
                <c:pt idx="2559">
                  <c:v>122.66</c:v>
                </c:pt>
                <c:pt idx="2560">
                  <c:v>126.2</c:v>
                </c:pt>
                <c:pt idx="2561">
                  <c:v>123.65</c:v>
                </c:pt>
                <c:pt idx="2562">
                  <c:v>123.8</c:v>
                </c:pt>
                <c:pt idx="2563">
                  <c:v>121.98</c:v>
                </c:pt>
                <c:pt idx="2564">
                  <c:v>124.12</c:v>
                </c:pt>
                <c:pt idx="2565">
                  <c:v>125.44</c:v>
                </c:pt>
                <c:pt idx="2566">
                  <c:v>125.98</c:v>
                </c:pt>
                <c:pt idx="2567">
                  <c:v>125.34</c:v>
                </c:pt>
                <c:pt idx="2568">
                  <c:v>126.22</c:v>
                </c:pt>
                <c:pt idx="2569">
                  <c:v>124.97</c:v>
                </c:pt>
                <c:pt idx="2570">
                  <c:v>123.55</c:v>
                </c:pt>
                <c:pt idx="2571">
                  <c:v>125.81</c:v>
                </c:pt>
                <c:pt idx="2572">
                  <c:v>125.71</c:v>
                </c:pt>
                <c:pt idx="2573">
                  <c:v>124.12</c:v>
                </c:pt>
                <c:pt idx="2574">
                  <c:v>124.2</c:v>
                </c:pt>
                <c:pt idx="2575">
                  <c:v>123.14</c:v>
                </c:pt>
                <c:pt idx="2576">
                  <c:v>125.13</c:v>
                </c:pt>
                <c:pt idx="2577">
                  <c:v>125.65</c:v>
                </c:pt>
                <c:pt idx="2578">
                  <c:v>125.54</c:v>
                </c:pt>
                <c:pt idx="2579">
                  <c:v>124.16</c:v>
                </c:pt>
                <c:pt idx="2580">
                  <c:v>122.39</c:v>
                </c:pt>
                <c:pt idx="2581">
                  <c:v>122.88</c:v>
                </c:pt>
                <c:pt idx="2582">
                  <c:v>125.43</c:v>
                </c:pt>
                <c:pt idx="2583">
                  <c:v>124.86</c:v>
                </c:pt>
                <c:pt idx="2584">
                  <c:v>122.34</c:v>
                </c:pt>
                <c:pt idx="2585">
                  <c:v>123.43</c:v>
                </c:pt>
                <c:pt idx="2586">
                  <c:v>123.43</c:v>
                </c:pt>
                <c:pt idx="2587">
                  <c:v>122.67</c:v>
                </c:pt>
                <c:pt idx="2588">
                  <c:v>119.88</c:v>
                </c:pt>
                <c:pt idx="2589">
                  <c:v>120.18</c:v>
                </c:pt>
                <c:pt idx="2590">
                  <c:v>121.71</c:v>
                </c:pt>
                <c:pt idx="2591">
                  <c:v>121.83</c:v>
                </c:pt>
                <c:pt idx="2592">
                  <c:v>118.68</c:v>
                </c:pt>
                <c:pt idx="2593">
                  <c:v>118.78</c:v>
                </c:pt>
                <c:pt idx="2594">
                  <c:v>117.97</c:v>
                </c:pt>
                <c:pt idx="2595">
                  <c:v>118</c:v>
                </c:pt>
                <c:pt idx="2596">
                  <c:v>118.76</c:v>
                </c:pt>
                <c:pt idx="2597">
                  <c:v>118.71</c:v>
                </c:pt>
                <c:pt idx="2598">
                  <c:v>118.16</c:v>
                </c:pt>
                <c:pt idx="2599">
                  <c:v>119.12</c:v>
                </c:pt>
                <c:pt idx="2600">
                  <c:v>119.92</c:v>
                </c:pt>
                <c:pt idx="2601">
                  <c:v>119.83</c:v>
                </c:pt>
                <c:pt idx="2602">
                  <c:v>119.47</c:v>
                </c:pt>
                <c:pt idx="2603">
                  <c:v>119.66</c:v>
                </c:pt>
                <c:pt idx="2604">
                  <c:v>118.2</c:v>
                </c:pt>
                <c:pt idx="2605">
                  <c:v>116.08</c:v>
                </c:pt>
                <c:pt idx="2606">
                  <c:v>113.18</c:v>
                </c:pt>
                <c:pt idx="2607">
                  <c:v>113.16</c:v>
                </c:pt>
                <c:pt idx="2608">
                  <c:v>112.73</c:v>
                </c:pt>
                <c:pt idx="2609">
                  <c:v>113.2</c:v>
                </c:pt>
                <c:pt idx="2610">
                  <c:v>112.73</c:v>
                </c:pt>
                <c:pt idx="2611">
                  <c:v>112.26</c:v>
                </c:pt>
                <c:pt idx="2612">
                  <c:v>111.57</c:v>
                </c:pt>
                <c:pt idx="2613">
                  <c:v>112.24</c:v>
                </c:pt>
                <c:pt idx="2614">
                  <c:v>111.71</c:v>
                </c:pt>
                <c:pt idx="2615">
                  <c:v>107.49</c:v>
                </c:pt>
                <c:pt idx="2616">
                  <c:v>107.14</c:v>
                </c:pt>
                <c:pt idx="2617">
                  <c:v>108.81</c:v>
                </c:pt>
                <c:pt idx="2618">
                  <c:v>108.41</c:v>
                </c:pt>
                <c:pt idx="2619">
                  <c:v>105.56</c:v>
                </c:pt>
                <c:pt idx="2620">
                  <c:v>106.55</c:v>
                </c:pt>
                <c:pt idx="2621">
                  <c:v>106.83</c:v>
                </c:pt>
                <c:pt idx="2622">
                  <c:v>107.11</c:v>
                </c:pt>
                <c:pt idx="2623">
                  <c:v>106.68</c:v>
                </c:pt>
                <c:pt idx="2624">
                  <c:v>103.47</c:v>
                </c:pt>
                <c:pt idx="2625">
                  <c:v>101.87</c:v>
                </c:pt>
                <c:pt idx="2626">
                  <c:v>98.43</c:v>
                </c:pt>
                <c:pt idx="2627">
                  <c:v>98.85</c:v>
                </c:pt>
                <c:pt idx="2628">
                  <c:v>98.84</c:v>
                </c:pt>
                <c:pt idx="2629">
                  <c:v>100.64</c:v>
                </c:pt>
                <c:pt idx="2630">
                  <c:v>99.93</c:v>
                </c:pt>
                <c:pt idx="2631">
                  <c:v>99.47</c:v>
                </c:pt>
                <c:pt idx="2632">
                  <c:v>98</c:v>
                </c:pt>
                <c:pt idx="2633">
                  <c:v>97.14</c:v>
                </c:pt>
                <c:pt idx="2634">
                  <c:v>97.13</c:v>
                </c:pt>
                <c:pt idx="2635">
                  <c:v>97.03</c:v>
                </c:pt>
                <c:pt idx="2636">
                  <c:v>97.61</c:v>
                </c:pt>
                <c:pt idx="2637">
                  <c:v>96.05</c:v>
                </c:pt>
                <c:pt idx="2638">
                  <c:v>95.76</c:v>
                </c:pt>
                <c:pt idx="2639">
                  <c:v>92.69</c:v>
                </c:pt>
                <c:pt idx="2640">
                  <c:v>89.23</c:v>
                </c:pt>
                <c:pt idx="2641">
                  <c:v>90.98</c:v>
                </c:pt>
                <c:pt idx="2642">
                  <c:v>91.01</c:v>
                </c:pt>
                <c:pt idx="2643">
                  <c:v>93.02</c:v>
                </c:pt>
                <c:pt idx="2644">
                  <c:v>93.5</c:v>
                </c:pt>
                <c:pt idx="2645">
                  <c:v>91.36</c:v>
                </c:pt>
                <c:pt idx="2646">
                  <c:v>97.8</c:v>
                </c:pt>
                <c:pt idx="2647">
                  <c:v>97.34</c:v>
                </c:pt>
                <c:pt idx="2648">
                  <c:v>100.68</c:v>
                </c:pt>
                <c:pt idx="2649">
                  <c:v>99.77</c:v>
                </c:pt>
                <c:pt idx="2650">
                  <c:v>100.7</c:v>
                </c:pt>
                <c:pt idx="2651">
                  <c:v>98.19</c:v>
                </c:pt>
                <c:pt idx="2652">
                  <c:v>100.32</c:v>
                </c:pt>
                <c:pt idx="2653">
                  <c:v>97.97</c:v>
                </c:pt>
                <c:pt idx="2654">
                  <c:v>100.23</c:v>
                </c:pt>
                <c:pt idx="2655">
                  <c:v>101.07</c:v>
                </c:pt>
                <c:pt idx="2656">
                  <c:v>102.4</c:v>
                </c:pt>
                <c:pt idx="2657">
                  <c:v>103.55</c:v>
                </c:pt>
                <c:pt idx="2658">
                  <c:v>104</c:v>
                </c:pt>
                <c:pt idx="2659">
                  <c:v>105.16</c:v>
                </c:pt>
                <c:pt idx="2660">
                  <c:v>107.8</c:v>
                </c:pt>
                <c:pt idx="2661">
                  <c:v>106.83</c:v>
                </c:pt>
                <c:pt idx="2662">
                  <c:v>103.26</c:v>
                </c:pt>
                <c:pt idx="2663">
                  <c:v>103.42</c:v>
                </c:pt>
                <c:pt idx="2664">
                  <c:v>104.38</c:v>
                </c:pt>
                <c:pt idx="2665">
                  <c:v>105.26</c:v>
                </c:pt>
                <c:pt idx="2666">
                  <c:v>106.47</c:v>
                </c:pt>
                <c:pt idx="2667">
                  <c:v>106.2</c:v>
                </c:pt>
                <c:pt idx="2668">
                  <c:v>104.92</c:v>
                </c:pt>
                <c:pt idx="2669">
                  <c:v>105.96</c:v>
                </c:pt>
                <c:pt idx="2670">
                  <c:v>105.9</c:v>
                </c:pt>
                <c:pt idx="2671">
                  <c:v>108.94</c:v>
                </c:pt>
                <c:pt idx="2672">
                  <c:v>109.55</c:v>
                </c:pt>
                <c:pt idx="2673">
                  <c:v>112</c:v>
                </c:pt>
                <c:pt idx="2674">
                  <c:v>112.14</c:v>
                </c:pt>
                <c:pt idx="2675">
                  <c:v>113.22</c:v>
                </c:pt>
                <c:pt idx="2676">
                  <c:v>112.95</c:v>
                </c:pt>
                <c:pt idx="2677">
                  <c:v>113.6</c:v>
                </c:pt>
                <c:pt idx="2678">
                  <c:v>114.03</c:v>
                </c:pt>
                <c:pt idx="2679">
                  <c:v>116.25</c:v>
                </c:pt>
                <c:pt idx="2680">
                  <c:v>116.9</c:v>
                </c:pt>
                <c:pt idx="2681">
                  <c:v>113.71</c:v>
                </c:pt>
                <c:pt idx="2682">
                  <c:v>113.7</c:v>
                </c:pt>
                <c:pt idx="2683">
                  <c:v>114.64</c:v>
                </c:pt>
                <c:pt idx="2684">
                  <c:v>114.91</c:v>
                </c:pt>
                <c:pt idx="2685">
                  <c:v>115.01</c:v>
                </c:pt>
                <c:pt idx="2686">
                  <c:v>113.59</c:v>
                </c:pt>
                <c:pt idx="2687">
                  <c:v>112.26</c:v>
                </c:pt>
                <c:pt idx="2688">
                  <c:v>112.58</c:v>
                </c:pt>
                <c:pt idx="2689">
                  <c:v>112.54</c:v>
                </c:pt>
                <c:pt idx="2690">
                  <c:v>112.65</c:v>
                </c:pt>
                <c:pt idx="2691">
                  <c:v>114.57</c:v>
                </c:pt>
                <c:pt idx="2692">
                  <c:v>115.78</c:v>
                </c:pt>
                <c:pt idx="2693">
                  <c:v>114.18</c:v>
                </c:pt>
                <c:pt idx="2694">
                  <c:v>113.09</c:v>
                </c:pt>
                <c:pt idx="2695">
                  <c:v>113.49</c:v>
                </c:pt>
                <c:pt idx="2696">
                  <c:v>114.25</c:v>
                </c:pt>
                <c:pt idx="2697">
                  <c:v>114.81</c:v>
                </c:pt>
                <c:pt idx="2698">
                  <c:v>115.4</c:v>
                </c:pt>
                <c:pt idx="2699">
                  <c:v>115.96</c:v>
                </c:pt>
                <c:pt idx="2700">
                  <c:v>116.9</c:v>
                </c:pt>
                <c:pt idx="2701">
                  <c:v>116.66</c:v>
                </c:pt>
                <c:pt idx="2702">
                  <c:v>113.79</c:v>
                </c:pt>
                <c:pt idx="2703">
                  <c:v>112.03</c:v>
                </c:pt>
                <c:pt idx="2704">
                  <c:v>108.19</c:v>
                </c:pt>
                <c:pt idx="2705">
                  <c:v>110.03</c:v>
                </c:pt>
                <c:pt idx="2706">
                  <c:v>111.42</c:v>
                </c:pt>
                <c:pt idx="2707">
                  <c:v>109.81</c:v>
                </c:pt>
                <c:pt idx="2708">
                  <c:v>110.45</c:v>
                </c:pt>
                <c:pt idx="2709">
                  <c:v>110.04</c:v>
                </c:pt>
                <c:pt idx="2710">
                  <c:v>112.01</c:v>
                </c:pt>
                <c:pt idx="2711">
                  <c:v>112.39</c:v>
                </c:pt>
                <c:pt idx="2712">
                  <c:v>112.19</c:v>
                </c:pt>
                <c:pt idx="2713">
                  <c:v>111.57</c:v>
                </c:pt>
                <c:pt idx="2714">
                  <c:v>108.17</c:v>
                </c:pt>
                <c:pt idx="2715">
                  <c:v>112.58</c:v>
                </c:pt>
                <c:pt idx="2716">
                  <c:v>112.02</c:v>
                </c:pt>
                <c:pt idx="2717">
                  <c:v>111.82</c:v>
                </c:pt>
                <c:pt idx="2718">
                  <c:v>114.5</c:v>
                </c:pt>
                <c:pt idx="2719">
                  <c:v>114.33</c:v>
                </c:pt>
                <c:pt idx="2720">
                  <c:v>115.71</c:v>
                </c:pt>
                <c:pt idx="2721">
                  <c:v>114.62</c:v>
                </c:pt>
                <c:pt idx="2722">
                  <c:v>115.8</c:v>
                </c:pt>
                <c:pt idx="2723">
                  <c:v>115.07</c:v>
                </c:pt>
                <c:pt idx="2724">
                  <c:v>113.22</c:v>
                </c:pt>
                <c:pt idx="2725">
                  <c:v>112.42</c:v>
                </c:pt>
                <c:pt idx="2726">
                  <c:v>110.14</c:v>
                </c:pt>
                <c:pt idx="2727">
                  <c:v>109.44</c:v>
                </c:pt>
                <c:pt idx="2728">
                  <c:v>108.25</c:v>
                </c:pt>
                <c:pt idx="2729">
                  <c:v>107.85</c:v>
                </c:pt>
                <c:pt idx="2730">
                  <c:v>108.49</c:v>
                </c:pt>
                <c:pt idx="2731">
                  <c:v>109.55</c:v>
                </c:pt>
                <c:pt idx="2732">
                  <c:v>109.44</c:v>
                </c:pt>
                <c:pt idx="2733">
                  <c:v>109.08</c:v>
                </c:pt>
                <c:pt idx="2734">
                  <c:v>108.7</c:v>
                </c:pt>
                <c:pt idx="2735">
                  <c:v>108.17</c:v>
                </c:pt>
                <c:pt idx="2736">
                  <c:v>105.68</c:v>
                </c:pt>
                <c:pt idx="2737">
                  <c:v>107.73</c:v>
                </c:pt>
                <c:pt idx="2738">
                  <c:v>111.07</c:v>
                </c:pt>
                <c:pt idx="2739">
                  <c:v>106.82</c:v>
                </c:pt>
                <c:pt idx="2740">
                  <c:v>107.25</c:v>
                </c:pt>
                <c:pt idx="2741">
                  <c:v>109.4</c:v>
                </c:pt>
                <c:pt idx="2742">
                  <c:v>109.07</c:v>
                </c:pt>
                <c:pt idx="2743">
                  <c:v>108.26</c:v>
                </c:pt>
                <c:pt idx="2744">
                  <c:v>109.61</c:v>
                </c:pt>
                <c:pt idx="2745">
                  <c:v>110.98</c:v>
                </c:pt>
                <c:pt idx="2746">
                  <c:v>108.95</c:v>
                </c:pt>
                <c:pt idx="2747">
                  <c:v>111.7</c:v>
                </c:pt>
                <c:pt idx="2748">
                  <c:v>109.83</c:v>
                </c:pt>
                <c:pt idx="2749">
                  <c:v>110.86</c:v>
                </c:pt>
                <c:pt idx="2750">
                  <c:v>110.55</c:v>
                </c:pt>
                <c:pt idx="2751">
                  <c:v>111.38</c:v>
                </c:pt>
                <c:pt idx="2752">
                  <c:v>110.92</c:v>
                </c:pt>
                <c:pt idx="2753">
                  <c:v>109.87</c:v>
                </c:pt>
                <c:pt idx="2754">
                  <c:v>109.51</c:v>
                </c:pt>
                <c:pt idx="2755">
                  <c:v>110.76</c:v>
                </c:pt>
                <c:pt idx="2756">
                  <c:v>111.23</c:v>
                </c:pt>
                <c:pt idx="2757">
                  <c:v>110.92</c:v>
                </c:pt>
                <c:pt idx="2758">
                  <c:v>109.84</c:v>
                </c:pt>
                <c:pt idx="2759">
                  <c:v>108.81</c:v>
                </c:pt>
                <c:pt idx="2760">
                  <c:v>107.03</c:v>
                </c:pt>
                <c:pt idx="2761">
                  <c:v>107.02</c:v>
                </c:pt>
                <c:pt idx="2762">
                  <c:v>107.33</c:v>
                </c:pt>
                <c:pt idx="2763">
                  <c:v>108.01</c:v>
                </c:pt>
                <c:pt idx="2764">
                  <c:v>109.5</c:v>
                </c:pt>
                <c:pt idx="2765">
                  <c:v>107.91</c:v>
                </c:pt>
                <c:pt idx="2766">
                  <c:v>109.15</c:v>
                </c:pt>
                <c:pt idx="2767">
                  <c:v>107.64</c:v>
                </c:pt>
                <c:pt idx="2768">
                  <c:v>108.84</c:v>
                </c:pt>
                <c:pt idx="2769">
                  <c:v>110.36</c:v>
                </c:pt>
                <c:pt idx="2770">
                  <c:v>110.2</c:v>
                </c:pt>
                <c:pt idx="2771">
                  <c:v>108.97</c:v>
                </c:pt>
                <c:pt idx="2772">
                  <c:v>108.8</c:v>
                </c:pt>
                <c:pt idx="2773">
                  <c:v>108.8</c:v>
                </c:pt>
                <c:pt idx="2774">
                  <c:v>111.07</c:v>
                </c:pt>
                <c:pt idx="2775">
                  <c:v>110.8</c:v>
                </c:pt>
                <c:pt idx="2776">
                  <c:v>110.62</c:v>
                </c:pt>
                <c:pt idx="2777">
                  <c:v>111.11</c:v>
                </c:pt>
                <c:pt idx="2778">
                  <c:v>111.11</c:v>
                </c:pt>
                <c:pt idx="2779">
                  <c:v>112.47</c:v>
                </c:pt>
                <c:pt idx="2780">
                  <c:v>112.14</c:v>
                </c:pt>
                <c:pt idx="2781">
                  <c:v>111.31</c:v>
                </c:pt>
                <c:pt idx="2782">
                  <c:v>111.4</c:v>
                </c:pt>
                <c:pt idx="2783">
                  <c:v>111.94</c:v>
                </c:pt>
                <c:pt idx="2784">
                  <c:v>111.76</c:v>
                </c:pt>
                <c:pt idx="2785">
                  <c:v>111.89</c:v>
                </c:pt>
                <c:pt idx="2786">
                  <c:v>110.64</c:v>
                </c:pt>
                <c:pt idx="2787">
                  <c:v>111.88</c:v>
                </c:pt>
                <c:pt idx="2788">
                  <c:v>110.3</c:v>
                </c:pt>
                <c:pt idx="2789">
                  <c:v>110.61</c:v>
                </c:pt>
                <c:pt idx="2790">
                  <c:v>111.1</c:v>
                </c:pt>
                <c:pt idx="2791">
                  <c:v>111.89</c:v>
                </c:pt>
                <c:pt idx="2792">
                  <c:v>111.71</c:v>
                </c:pt>
                <c:pt idx="2793">
                  <c:v>112.42</c:v>
                </c:pt>
                <c:pt idx="2794">
                  <c:v>112.8</c:v>
                </c:pt>
                <c:pt idx="2795">
                  <c:v>113.28</c:v>
                </c:pt>
                <c:pt idx="2796">
                  <c:v>113.28</c:v>
                </c:pt>
                <c:pt idx="2797">
                  <c:v>113.48</c:v>
                </c:pt>
                <c:pt idx="2798">
                  <c:v>114.36</c:v>
                </c:pt>
                <c:pt idx="2799">
                  <c:v>114.9</c:v>
                </c:pt>
                <c:pt idx="2800">
                  <c:v>115.55</c:v>
                </c:pt>
                <c:pt idx="2801">
                  <c:v>116.76</c:v>
                </c:pt>
                <c:pt idx="2802">
                  <c:v>115.6</c:v>
                </c:pt>
                <c:pt idx="2803">
                  <c:v>116.52</c:v>
                </c:pt>
                <c:pt idx="2804">
                  <c:v>116.73</c:v>
                </c:pt>
                <c:pt idx="2805">
                  <c:v>117.24</c:v>
                </c:pt>
                <c:pt idx="2806">
                  <c:v>118.9</c:v>
                </c:pt>
                <c:pt idx="2807">
                  <c:v>118.13</c:v>
                </c:pt>
                <c:pt idx="2808">
                  <c:v>118.66</c:v>
                </c:pt>
                <c:pt idx="2809">
                  <c:v>118.72</c:v>
                </c:pt>
                <c:pt idx="2810">
                  <c:v>118</c:v>
                </c:pt>
                <c:pt idx="2811">
                  <c:v>117.66</c:v>
                </c:pt>
                <c:pt idx="2812">
                  <c:v>117.38</c:v>
                </c:pt>
                <c:pt idx="2813">
                  <c:v>117.52</c:v>
                </c:pt>
                <c:pt idx="2814">
                  <c:v>115.6</c:v>
                </c:pt>
                <c:pt idx="2815">
                  <c:v>113.53</c:v>
                </c:pt>
                <c:pt idx="2816">
                  <c:v>114.1</c:v>
                </c:pt>
                <c:pt idx="2817">
                  <c:v>114.44</c:v>
                </c:pt>
                <c:pt idx="2818">
                  <c:v>112.71</c:v>
                </c:pt>
                <c:pt idx="2819">
                  <c:v>111.87</c:v>
                </c:pt>
                <c:pt idx="2820">
                  <c:v>111.38</c:v>
                </c:pt>
                <c:pt idx="2821">
                  <c:v>110.4</c:v>
                </c:pt>
                <c:pt idx="2822">
                  <c:v>110.09</c:v>
                </c:pt>
                <c:pt idx="2823">
                  <c:v>111.61</c:v>
                </c:pt>
                <c:pt idx="2824">
                  <c:v>111.06</c:v>
                </c:pt>
                <c:pt idx="2825">
                  <c:v>111.15</c:v>
                </c:pt>
                <c:pt idx="2826">
                  <c:v>110.85</c:v>
                </c:pt>
                <c:pt idx="2827">
                  <c:v>110.22</c:v>
                </c:pt>
                <c:pt idx="2828">
                  <c:v>109.65</c:v>
                </c:pt>
                <c:pt idx="2829">
                  <c:v>108.52</c:v>
                </c:pt>
                <c:pt idx="2830">
                  <c:v>109.42</c:v>
                </c:pt>
                <c:pt idx="2831">
                  <c:v>109.82</c:v>
                </c:pt>
                <c:pt idx="2832">
                  <c:v>109.51</c:v>
                </c:pt>
                <c:pt idx="2833">
                  <c:v>107.45</c:v>
                </c:pt>
                <c:pt idx="2834">
                  <c:v>108.72</c:v>
                </c:pt>
                <c:pt idx="2835">
                  <c:v>107.47</c:v>
                </c:pt>
                <c:pt idx="2836">
                  <c:v>107.66</c:v>
                </c:pt>
                <c:pt idx="2837">
                  <c:v>108.17</c:v>
                </c:pt>
                <c:pt idx="2838">
                  <c:v>109.36</c:v>
                </c:pt>
                <c:pt idx="2839">
                  <c:v>109.69</c:v>
                </c:pt>
                <c:pt idx="2840">
                  <c:v>110.02</c:v>
                </c:pt>
                <c:pt idx="2841">
                  <c:v>110.02</c:v>
                </c:pt>
                <c:pt idx="2842">
                  <c:v>111.08</c:v>
                </c:pt>
                <c:pt idx="2843">
                  <c:v>110.69</c:v>
                </c:pt>
                <c:pt idx="2844">
                  <c:v>107.11</c:v>
                </c:pt>
                <c:pt idx="2845">
                  <c:v>106.34</c:v>
                </c:pt>
                <c:pt idx="2846">
                  <c:v>104.12</c:v>
                </c:pt>
                <c:pt idx="2847">
                  <c:v>104.66</c:v>
                </c:pt>
                <c:pt idx="2848">
                  <c:v>106.23</c:v>
                </c:pt>
                <c:pt idx="2849">
                  <c:v>105.79</c:v>
                </c:pt>
                <c:pt idx="2850">
                  <c:v>104.27</c:v>
                </c:pt>
                <c:pt idx="2851">
                  <c:v>103.11</c:v>
                </c:pt>
                <c:pt idx="2852">
                  <c:v>100.39</c:v>
                </c:pt>
                <c:pt idx="2853">
                  <c:v>99.91</c:v>
                </c:pt>
                <c:pt idx="2854">
                  <c:v>97.69</c:v>
                </c:pt>
                <c:pt idx="2855">
                  <c:v>99.13</c:v>
                </c:pt>
                <c:pt idx="2856">
                  <c:v>99.65</c:v>
                </c:pt>
                <c:pt idx="2857">
                  <c:v>100.39</c:v>
                </c:pt>
                <c:pt idx="2858">
                  <c:v>100.31</c:v>
                </c:pt>
              </c:numCache>
            </c:numRef>
          </c:val>
          <c:smooth val="0"/>
          <c:extLst>
            <c:ext xmlns:c16="http://schemas.microsoft.com/office/drawing/2014/chart" uri="{C3380CC4-5D6E-409C-BE32-E72D297353CC}">
              <c16:uniqueId val="{00000000-8E4F-4935-88D4-D6313E76A5DE}"/>
            </c:ext>
          </c:extLst>
        </c:ser>
        <c:dLbls>
          <c:showLegendKey val="0"/>
          <c:showVal val="0"/>
          <c:showCatName val="0"/>
          <c:showSerName val="0"/>
          <c:showPercent val="0"/>
          <c:showBubbleSize val="0"/>
        </c:dLbls>
        <c:smooth val="0"/>
        <c:axId val="181389312"/>
        <c:axId val="230507648"/>
      </c:lineChart>
      <c:dateAx>
        <c:axId val="181389312"/>
        <c:scaling>
          <c:orientation val="minMax"/>
        </c:scaling>
        <c:delete val="0"/>
        <c:axPos val="b"/>
        <c:numFmt formatCode="yyyy" sourceLinked="0"/>
        <c:majorTickMark val="out"/>
        <c:minorTickMark val="none"/>
        <c:tickLblPos val="nextTo"/>
        <c:txPr>
          <a:bodyPr rot="-5400000" vert="horz"/>
          <a:lstStyle/>
          <a:p>
            <a:pPr>
              <a:defRPr/>
            </a:pPr>
            <a:endParaRPr lang="en-US"/>
          </a:p>
        </c:txPr>
        <c:crossAx val="230507648"/>
        <c:crosses val="autoZero"/>
        <c:auto val="1"/>
        <c:lblOffset val="100"/>
        <c:baseTimeUnit val="days"/>
        <c:majorUnit val="1"/>
        <c:majorTimeUnit val="years"/>
      </c:dateAx>
      <c:valAx>
        <c:axId val="230507648"/>
        <c:scaling>
          <c:orientation val="minMax"/>
        </c:scaling>
        <c:delete val="0"/>
        <c:axPos val="l"/>
        <c:majorGridlines>
          <c:spPr>
            <a:ln>
              <a:prstDash val="dash"/>
            </a:ln>
          </c:spPr>
        </c:majorGridlines>
        <c:title>
          <c:tx>
            <c:rich>
              <a:bodyPr rot="-5400000" vert="horz"/>
              <a:lstStyle/>
              <a:p>
                <a:pPr>
                  <a:defRPr b="0"/>
                </a:pPr>
                <a:r>
                  <a:rPr lang="en-GB" b="0"/>
                  <a:t>USD/barrel</a:t>
                </a:r>
              </a:p>
            </c:rich>
          </c:tx>
          <c:layout>
            <c:manualLayout>
              <c:xMode val="edge"/>
              <c:yMode val="edge"/>
              <c:x val="2.7777777777777779E-3"/>
              <c:y val="0.21575131233595801"/>
            </c:manualLayout>
          </c:layout>
          <c:overlay val="0"/>
        </c:title>
        <c:numFmt formatCode="General" sourceLinked="1"/>
        <c:majorTickMark val="out"/>
        <c:minorTickMark val="none"/>
        <c:tickLblPos val="nextTo"/>
        <c:crossAx val="181389312"/>
        <c:crosses val="autoZero"/>
        <c:crossBetween val="between"/>
      </c:valAx>
      <c:spPr>
        <a:noFill/>
      </c:spPr>
    </c:plotArea>
    <c:legend>
      <c:legendPos val="b"/>
      <c:overlay val="0"/>
    </c:legend>
    <c:plotVisOnly val="1"/>
    <c:dispBlanksAs val="gap"/>
    <c:showDLblsOverMax val="0"/>
  </c:chart>
  <c:spPr>
    <a:noFill/>
    <a:ln>
      <a:noFill/>
    </a:ln>
  </c:spPr>
  <c:txPr>
    <a:bodyPr/>
    <a:lstStyle/>
    <a:p>
      <a:pPr>
        <a:defRPr>
          <a:solidFill>
            <a:srgbClr val="002060"/>
          </a:solidFill>
          <a:latin typeface="Arial" pitchFamily="34" charset="0"/>
          <a:cs typeface="Arial"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P$33" fmlaRange="'Parameters Values'!$F$11:$F$30" sel="3" val="0"/>
</file>

<file path=xl/ctrlProps/ctrlProp2.xml><?xml version="1.0" encoding="utf-8"?>
<formControlPr xmlns="http://schemas.microsoft.com/office/spreadsheetml/2009/9/main" objectType="Drop" dropStyle="combo" dx="16" fmlaLink="$P$32" fmlaRange="'Parameters Values'!$G$11:$G$30" sel="4" val="3"/>
</file>

<file path=xl/ctrlProps/ctrlProp3.xml><?xml version="1.0" encoding="utf-8"?>
<formControlPr xmlns="http://schemas.microsoft.com/office/spreadsheetml/2009/9/main" objectType="Drop" dropStyle="combo" dx="16" fmlaLink="$P$29" fmlaRange="'Parameters Values'!$E$11:$E$30" sel="1" val="0"/>
</file>

<file path=xl/ctrlProps/ctrlProp4.xml><?xml version="1.0" encoding="utf-8"?>
<formControlPr xmlns="http://schemas.microsoft.com/office/spreadsheetml/2009/9/main" objectType="Drop" dropStyle="combo" dx="16" fmlaLink="$P$22" fmlaRange="'Parameters Values'!$B$11:$B$30" sel="3" val="0"/>
</file>

<file path=xl/ctrlProps/ctrlProp5.xml><?xml version="1.0" encoding="utf-8"?>
<formControlPr xmlns="http://schemas.microsoft.com/office/spreadsheetml/2009/9/main" objectType="Drop" dropStyle="combo" dx="16" fmlaLink="$P$27" fmlaRange="'Parameters Values'!$H$11:$H$30" sel="6" val="0"/>
</file>

<file path=xl/ctrlProps/ctrlProp6.xml><?xml version="1.0" encoding="utf-8"?>
<formControlPr xmlns="http://schemas.microsoft.com/office/spreadsheetml/2009/9/main" objectType="Drop" dropStyle="combo" dx="16" fmlaLink="$P$24" fmlaRange="'Parameters Values'!$I$11:$I$30" sel="1" val="0"/>
</file>

<file path=xl/ctrlProps/ctrlProp7.xml><?xml version="1.0" encoding="utf-8"?>
<formControlPr xmlns="http://schemas.microsoft.com/office/spreadsheetml/2009/9/main" objectType="Drop" dropStyle="combo" dx="16" fmlaLink="$P$25" fmlaRange="'Parameters Values'!$D$11:$D$30" sel="6" val="5"/>
</file>

<file path=xl/drawings/_rels/drawing1.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hyperlink" Target="http://www.google.gr/imgres?hl=en&amp;biw=1366&amp;bih=684&amp;tbs=isz:m&amp;tbm=isch&amp;tbnid=D8OZ-IWt9xnljM:&amp;imgrefurl=http://www.shippingherald.com/Admin/ArticleDetail/ArticleDetailsFinanceEconomy/tabid/104/ArticleID/8937/W%C3%A4rtsil%C3%A4-Nordic-Investment-Bank-agree-EUR-50-million-loan.aspx&amp;docid=E1_35DHVdq-iwM&amp;imgurl=http://www.shippingherald.com/Portals/0/ship_images/warts.jpg&amp;w=720&amp;h=504&amp;ei=tvlvUfi_KYiUOJvggNgN&amp;zoom=1&amp;ved=1t:3588,r:0,s:0,i:130&amp;iact=rc&amp;dur=427&amp;page=1&amp;tbnh=182&amp;tbnw=268&amp;start=0&amp;ndsp=16&amp;tx=103&amp;ty=11" TargetMode="External"/></Relationships>
</file>

<file path=xl/drawings/_rels/drawing1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hyperlink" Target="http://www.google.gr/imgres?hl=en&amp;biw=1366&amp;bih=684&amp;tbs=isz:m&amp;tbm=isch&amp;tbnid=D8OZ-IWt9xnljM:&amp;imgrefurl=http://www.shippingherald.com/Admin/ArticleDetail/ArticleDetailsFinanceEconomy/tabid/104/ArticleID/8937/W%C3%A4rtsil%C3%A4-Nordic-Investment-Bank-agree-EUR-50-million-loan.aspx&amp;docid=E1_35DHVdq-iwM&amp;imgurl=http://www.shippingherald.com/Portals/0/ship_images/warts.jpg&amp;w=720&amp;h=504&amp;ei=tvlvUfi_KYiUOJvggNgN&amp;zoom=1&amp;ved=1t:3588,r:0,s:0,i:130&amp;iact=rc&amp;dur=427&amp;page=1&amp;tbnh=182&amp;tbnw=268&amp;start=0&amp;ndsp=16&amp;tx=103&amp;ty=11"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hyperlink" Target="#'Table of Contents'!A1"/><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16</xdr:row>
      <xdr:rowOff>0</xdr:rowOff>
    </xdr:from>
    <xdr:to>
      <xdr:col>4</xdr:col>
      <xdr:colOff>304800</xdr:colOff>
      <xdr:row>17</xdr:row>
      <xdr:rowOff>76201</xdr:rowOff>
    </xdr:to>
    <xdr:sp macro="" textlink="">
      <xdr:nvSpPr>
        <xdr:cNvPr id="1028" name="AutoShape 4" descr="data:image/jpeg;base64,/9j/4AAQSkZJRgABAQAAAQABAAD/2wCEAAkGBhQQEBUTERIUFRUVFhUVERcYGBUVFRQYExUWFRgWGBkYHCYeGBovHRYSHy8sJCcpLCwsFR4xNTAsNSYuLCkBCQoKDgwOGQ8PGjIkHSQtNDUpMi0pLC0sNCwsLywuLCksKS0yLCksLCw0KS8wLCk2MCwqLS4pNSw1KSosLSk1LP/AABEIALwBDAMBIgACEQEDEQH/xAAcAAEAAQUBAQAAAAAAAAAAAAAABwMEBQYIAgH/xABNEAABAwIDBAYDCwsBBgcAAAABAAIDBBEFEiEGBxMxIkFRYXGBCDKRFBUjNUJSgpKhsbIzU2JjcnSDorO00XMkQ2Wk4/AYNFSTo8LS/8QAGgEBAAIDAQAAAAAAAAAAAAAAAAQFAQIDBv/EADARAQACAQIDBgQFBQAAAAAAAAABAgMEERIhMQUTMkGB8JGhwdEjM1FSYRQVInGx/9oADAMBAAIRAxEAPwCcUREBERAREQEREBERAREQEREBERAREQEREBERAVtPXtacurnfNaMzvO3qjvNgq8jSQQDY2Njzt36qnTUrY25W+JJ1Lj1knrK0txdIbRt5qQqJTyiA/aeAf5WuH2r4amUc4QR+g8E+xwarxFjgn90/L7M8Uftj5/dbU+IMecty13PI4FrvGx5jvFwrlUKujbK2zxfrB5Fp7Wkag+CssPrXNlNPKbuAzRu5cRnf+kOR9q145pMRfz6T9J9/Dk24ItEzXy8mUREXZyEREBERAREQEREBERAREQEREBERAREQEREBERAREQERWGIY9T0/5eohi/1JGM/EQgv0WrTb0cLZzr4PJ2b8IK90+8zDH8q+mH7Twz8dkGzIrejxCOZuaKRkjfnMc17fa0kK4QFgNrDwxFOOcUg82uGo+wDzWfWD2yP+yO/aZb6wUTW/kXn9I39Y5wkaX86sfrO3x5M211xdfVbYYbwRk/m2fhCuVJrPFWJcLRtMwIiLZgREQEREBERAREQEREBERAREQEREBERARFom2W9GOlLoaYCaYaOP+6jPY4j1ndw8yOS3pSbztVpkyVxxvaW4YlisVNGZJ5GRsHNziAPAdp7hqo22i33NbdtDCZD1SS3azxDB0neZao/xKvmrJOJUSOkd1X5NHY1o0aPBU20YVjj0PnZTZu1Oe1FLHdtMRrLiWqkDT8iM8JluyzLFw/aJVTZHczU4jaR54EJ14jwS5/exuhd4kgeKkHd9u8ZNapqW3jBvFGeUlvlOHW3sHX4c5XDbclG1HBSeGqdpJyZK8d/Ro2A7l8MpQLwcd45vnPEv9DRg+qtoj2apWizaWnA7BFGB7A1ZJFETmuVW72iec8cAp5BfLLTE00gv15orZvpAjuVCPEajD3tZWv49M9wZHVWDHxOcbNbUtaA3KSQBI0AXIDgL3W1KlU0zZGOY9ocx7S17XC7XNcLEEHmCCQgqrWduZ/gmRjm99/qi33uCyuBwPii4Ty53CJYx7tS+MWMZJPrOylrSetzXHrWBqH+6sSa0asi59nQNz/NYeSr+0Lfhd3HW0xEJmjj8TjnpWN2108eVjW9gA9gsqiIp8RtGyHM7iIiyCIiAiIgIiICIiAiIgIiICIiAiIgJdFF+9zbgxD3FTus9wvUOB1axw0jHYSNT+iR87TelJvO0OeTJGOvFKy3hbzDIXU1E+zBds0zTq/tbGepva4c+rTUx/TQK3p2LJQt0V5gw1pG0PMavUWyTvL2G2WY2UwP3ZVMi1y+tKexjeft0b9JYhSZuioAGTTdZc2MdwaMx/E32LpqMnd45tDjo8XfZq1np5pAiiDWhrQAAAABoABoAO5e0RecexEREBEVriWJMp4y+Q2A5DrceoDtK1taKxNp6M1ibTtCz2jxgU8Rsem64jHf1u8B99lYbFYbljMrucnq9uUdfmb+wLA04fiNVd2g5utyYwdQ7+rxN1IMcYaAALAAADsA0AVVppnV55zz4a8q/Wff0WOeI0+Luo8U87fSHpERW6tEREBERAREQEREBERAREQEREBERAREQY7aDGG0dLLUP5RsLrfOPJrfNxaPNcyz1j55XyyHM+Rxe89pcbnyUy78q4sw+OMH8rO0O72sa59vrBnsUKQKfpa8t1XrrTvwshAFfx8lYQlXsTlb0efyqqk7dBXtdDUQ/Kjla8j9GWNoB9scg8lGKoU+1cuE1kdZEM7HN4NRHewe2+Ya9TuZB7uwkGPrqzOKdkrsy0Vzxv5w6WRats5vMoK5gMVSxjjzjlIjkB7LONnfRJC2J1dGBcyMt25m29t1QvVK6LAYjt3RQetUscfmxniO8Ohe3nZadjG9V8l20rOGPnusX+TfVb9qj5dTjxRzl2x4L3nlDe8c2jipG9M3efUYPWd/gd5+1R5XYtLWygu1JOWNg5C55Dv71r3ulz3XcXPe8gdbnPcdAB1uJ5KUNjdlPc7eLMPhnDRuhEQPVcaF3aR4DrJqLd9r7cPSke/Wf+LKO70dd+t/fyZXZ/BhTRZdC86yHtPYO4f8AfNZREV5jx1x1ilekKm95vabW6yIiLdqIiICIiAiIgIiICIiAiIgIiICIiAiIgjjfnQF9BHIB+SmaXdzXtcy/1iweahOErqfF8LZVQSQSi7JGlru3XrHYQbEd4C5t2l2Xmw6cxTDTUxPA6MjfnDv7R1HyJnaa8eFW6zHPiUInK7jesdE9XUcis6WUmSi/a9eammbKwseLtcLH/I71RbIqglXfeJjaUXhms7w1Gr2fkgcbAvZ1EC5H7Q6vuVSkeOwLa+KqZ6R5XJ0GlyVT6jsyl53rbb5r7T9sZKRteu/rssKV6zOF00s8gigjMkh5AdXe48gO86LZtnN19RUkOnvBF3j4Rw7mfJ+l7CpWwLZyCijyQMDb2zO5veR1udzP3DqAVVbs7T45/wAp4p+Eeq4pr9RljlXgj4z6MLsbsI2jtLMRJUEet8iIHm2MH2F3M9w0W2oi6RERG0dGf9iIiyCIiAiIgIiICIiAiIgIiICIiAi8vkDeZA8dF5M7bXzNseRuLFBURfGuvqNV9QEREBWWLYNDVxmKojbIw9R6j2gjVp7xYq9ROjExuinGNx4uXUlRYdTJRe3g9utvFp8Vrk+6rEGGwiY/vZIz/wCxafsU8opNdTeqJfR4r/wgJm7fEf8A0x+vD/8AtZCk3UVz/WEUf7Ul/wAAcptRb/1mT+HL+3YvPdGmG7mmixqKhzu1sbQ3+Z1/uC3TBtlKak/IQta7556T/rOuR5aLLouF817+KUrHpsWPw1ERFydxERAREQEReXvA1JA8dEHpFTM7bXzNt23Fl7a4EXBuEH1ERBTmnawXe5rRyuSAPtXiKujebNkY49gc0n2Aq3x3BIq2nkgnYHRyNIcDa47HN7HA6g9RC5m2HmdhG0Ecc3+7nfTSnkLSXiz+Fy13gEHVC8TTtYLvcGjtJAH2r2sDt4yM4ZV8ZrXMFPKSHAHUMJba/wArNlt32QZiGsY82Y9rj12cD9yrLlPc5j/uPF4CTZkxNPJ4S2Df/kEZ8l1YgpzVLWWzua2/LMQL+1eIq+Nxs2RhJ5AOaT7AVr282CJ+EVnGa0hsEjmXANpA08MjsObLZRZ6Oezeeaete3SMcGE2+W+znkd4blHhIUG/b0NhffXgsfXMpo48zshjD87jYZjeVvIXA0+Ue1YTHtzjK5lLBFiDGRUkIjZG2JshLibyzEiUWc42J00srT0jsTjFPTU2UOlfKZQbAuaxjSzTrGZzx45Co32RrZcBxtjanoZHCKpF9OHMG3dfrAux/wBEIOo6ChZBEyKMZWRsaxg7GsAaB7AF8OJRDQyx6aHpt6vNXC5r9ILDWQ4q10bQ0zQMkksLXfnkYXeJDG+xB0X76RfnY/rt/wAqtFO14u1wcO0EEfYobwf0fKSemhlNTUB0kUcjgOFYF7A6w6HLValtzu0qsBy1dJUvdFmDeIy8UsRPIOymxabWv26Eai4dKq0GLQm9potCWu6bNC02IOuhutG3V7wpcTw+UvaH1VP0XAWaJrtJjd1NaSWuaeq7b6XsNPpfRyllBkqq9rZXkueGRGQZnG56TntvqexBNXvpF+dj+u3/ACnvpF+dj+u3/K5V3lbBjB6mOETGbPEJMxYI7dNzbWzOv6v2rdNm/R/bWUcFT7uLONEyTLwA7LnANr8QX9iCd48Ric4NbLGXG5DQ5pJtzsAblXBNuajHdhuofhFbUSySNlaYmMgeBlJzuLpA5pJykZI+sgh3PmBGW8bbypxavdSQPcIOLwIImnKJXZ8ge/5xLuV9ACOu5IT9VbeYfE7LJXUrSOY40ZI8QDoq+H7X0VQQ2Gsp5HHk1ssZd9W91GmEejhTCMe6qmZ8lulwskbAewZmuLvHS/YFi9oPR7fAWy0M5lDHNcYpA0SEAgnK8Wa49xDfHqQTnNO1gu9waOVyQB9qoe+kP56P67f8qnjWFx1NPLDK0OZIxzXAi/MHXxGhHYQuXN0eGsqMZpY5WhzbveWkAgmOJ8jbj9prT5IOq5axjLZnsbfUXcBcdouV5ZiMTiAJYyToAHNJPhqtG354XHLg00jmgvhMT4nW1aTKxjrHsLXH7OxaF6N2GMfUVUzmgviZE2MkA5eKZMxHYbRgX7Ce1BPyIiAtG3obE++rIYnVraaNjnPLSwP4jrZQ7WRvIFw+mVvKiL0jMVjbRQQFrTLJLnbcAljImkOI7Ll7B36oKmNbnGVkFJSw4gxkVJEWhjYmyF8j3ZpZjaUWubaWNu3VSfhWGspoI4IxZkTGxs8GAAX79Fyzs5VTYDjERqBkLCwVA5/BTsaXeNmvDvFvcur2uuLjUHl3oPqIiAucPSDwHgYkypaLNqYwSf1kNmO/l4R8yuj1HG/jAPdOFOlaLvpntlHbkPQePCzg76CDathsf934dT1F7ufGOJ/qM6En8zXLRfSE2l4FCylaelUvu/8A0oiHHwu7h+Qcsf6OG0GaCoo3HWNwmjHXlk6LwO4Oa0/xFgcQPv7tSI/WggflPW3hUpLn+TpMw/iBBpm2exsmFmjcS4Omp2TEnTJLclzB3tvH7V1FspjgraKCpFvhY2udbkHWs9vk4OHktH9IDAOPhgnaOlTSB/fkktG8e0xn6KsPR02g4lHNSuOsEmdg/QmubDwe15+mEH30h9puFRx0bD0qh2eQfq4iCAfF+X/2yt13bbN+9+GQQkWfl4k3bxJek4HwuG/RCh5rvf7akH1qeF+nW3g0p/C6T+qpX3sbT+9+FzPabSSDgw9RzygguHeGh7vFoQRnhZ9/tqDL61PSnM3rBZTm0du50pz27HFVfSN2ZyyQVzBo8cCb9pt3Rk95bnH0As/6P2FxU9A+dz4+LUPvbM3M2OK7WAi9xrxHeDgt3262fbiOHz0wsXuYXRajSRnSZ4DMAD3EoMZug2n934XEXG8kPwEvaTGBlcfFhYfG6in0jvjOD91b/WmVHcHtKaXEXUshsypGWx0tLHcsvflccRviWq+9JGgeK2mmt0HQGNp/Sjke5w9kjPt7EE3bK/8AkKX93g/pNUf7/NrIYqB1EHB085jJYDcxsY9smd3ZctAF+dz2KnvGdVx4BSz0c8sXCip+OI3FhdHJExt7jpaOycjyc7sWpbi9n6GvlmdVxmapic2Rokdmjcx2hcWfLcHc81x026INu9HvZiSmo5amUFvupzOEDoTHEHWf4EvdbuaDyKlhfALcl9Qc7+kf8Y0/7sP60qmXdx8UUX7tD+AKGvSP+Maf92H9aVTLu4+KKL92h/AEGxrkbbHBJsIxR2haWS8amfbRzQ/PG8dRtYA9hBC65WJ2j2WpsQi4VVE2RvNp5OYe1jhq0+HPrug1PYjfRR17Wsme2mqNA5jzaNx7Y3nS3cbHq15qQQVAO1no7yx3fh8vGbz4UlmS+DX6Mf55VqezO8XEMFm4L85Yw2kpps1m9zb9KM25W01vYoOqJvVPgfuXLW5H49pvCf8At5V0hs5tJFiNGypgJyvabg+sxwuHMd3g38efIrm/cj8e03hP/byoJy30fEdX4Rf3ES0L0ZvWrvCm++db7vo+I6vwi/uIloXozetXeFN986Cc0REBQCT7/bU/Op6U9xaY6Z32h0p9ju5SpvN2n97sMnmBtI4cKDt4kt2gjwGZ/wBBaV6PWFRw0ctQ97OJO/KBmbmbHFcC4vcXcXnwDSgxvpG7M/kK5g/UTfa+M/1B9VbruX2o924XG1xvJT/ASdpDAOG76haPFrlsG2OBNxGhnpbtvIw5Df1Xts5jvAODVAm43aI0WKGmlu1tT8C8HTLKwkx37752eMiDpdERAVviNC2eGSKQXZIx0bx2te0tP2Eq4RByHg2NT4JXzZfykbaimf1akOYHeAeGP78qlf0c9nMkE9a8dKV3BiJ55I9XkHsLyB/DXjevuZmq6iStoi175MplgNmElrQ3Mxx6JJsCQba31N7KU9lsDbQ0UFM21oo2tJHync3u83Fx80FzjGGNqqeWB/qyxvjd3B7S2/jrfyXJuAbQz4PU1LWgiQxT0rxe2Rx6OYd7XtB8l18oU3obkpqmpkrKFzXOlIdJC6zDmsAXMcdDc6kG2pOp5ILv0ddm+HSzVjx0p3cOI/q4vWI7i8kfwwtf31Yk/EsXp8NgN+GWMPZxagtJJt1NZk8OkpggwyWgw6OnoYmSyRRtjjD3cNhcBrI82Jtmu4gam/VzEYbG7scTpcVZX1TIZjnkdLaUZiZmuaXi7bXGYm2nkg8/+Gf/AIj/AMv/ANZbHsFuafhNYKlldxBkcySPg5M7XC9s3ENrODHcj6qk5EHL29vBXYZjTpYegJHNqoCPkvLru9kjXHwIUubZ0TcewATRC7+GKmEDUiSMHPGO0/lWeNlQ3x7C1OLCBtNFHeIvJkfIG6PABYG2JPqtNz2Jun2axPC2mnqWRPpnOLmlst3xOI1sCNWmw0vobnrKDbsIw9lThUMMguyWkiY8drXwtafPVc27N4jJgONDi3tDK6GotfpxOOVzgOsWyvHg1dXRxhoDWgAAAADQADQAdyj7eXuiixU8aJ4hqQLZiLslA5CQDUEcg4a20INhYN/gna9rXscHNcA5rgbhwcLgg9YtYqoon3e0WM4T/stRS+6aUHoOjmhzxX16Ikc0uZ3G1r6dhlaN9wDYi45HmO4oOefSP+Maf92H9aVTLu4+KKL92h/AFHG9DdriWLV3GjZC2NjBFEHS9Ita5zi4gNsCS4+QC3/dvh1XS0LKatYwOhGSN7H5w9lza4sMpAsO+wQbPUTiNjnm5DWlxsLmzRfQdZ0VvhOMQ1cTZqeVssbuTmm48D1g9oOoV4Que6zdHjGH1EkmGydAvcWcKbhuyZiWte15aDpbTUIOhFAnpJNg41Lly+6MsnFtbNw7t4ebz4lvpL7n2seOH8IOq9qJp+voftV3sxuGmmn90YvPnJIc+Nr3PfIf1kp5DSxy3uOsINj3DYa+HBi54IE0sssYPzMrIwfMxuPmoj3I/HtN4T/28q6UxmKWOkeyjiYZMnDgbcRsZ0crTy0aNNAOq2ihXYzdHimHV0NUGQP4TjmbxbFzXNLHAdHnlcbd9kEkb6PiOr8Iv7iJaF6M3Ou8Kb751v8AvSwSrr6E0tJGz4UsMrnvDQ1rHB4aAAbkua3usD2qJsP3LY1TkmCVkRdbMY6h8ZNr2vlAvzPtQdG3VGarawtDnAF7srB1uNi4gDr0DiewAqDGbAbSN0Fe/wA6uU/etg2J2IxOifPV1ZFVVcMRUgknc9rQ83e5znAlo6LBZupFxog1zfri763EafDYDcsLA4dRmqCA0HwYWn+I5XY9Gf8A4j/y/wD1k2Y3ZYpBizMQqmQzHiPklAlAJMjXNzNu21wXXA5dEDRTigi3Ybcq/C61lSyuzgBzZGcHJna8Wtm4ptrldy5tCjTfRgLqDFzPFdrZ7VMThplkB6dj25xn+mF06o43x7E1GKxwR00UZMbnPMr5A2wc3KWBtiTezSTp6o59QbfshtA2voYKltvhWAvA+S8dF7fJwcPJZhRduo2WxPCs0FQyF9M92boy3fE8ixcAW9JpsLi/VcdYMooCIiAiIgIiICIiAiIgIiICIiAiIgIiICIiAiIgIiICIiAiIgIiICIiAiIgIiICIiAiIgIiICIiAiIgIiICIiAiIgIiICIiAiIgIiICIiAiIgIiICIiD//Z">
          <a:hlinkClick xmlns:r="http://schemas.openxmlformats.org/officeDocument/2006/relationships" r:id="rId1"/>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4486275" y="4143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1</xdr:row>
      <xdr:rowOff>0</xdr:rowOff>
    </xdr:from>
    <xdr:to>
      <xdr:col>7</xdr:col>
      <xdr:colOff>422413</xdr:colOff>
      <xdr:row>17</xdr:row>
      <xdr:rowOff>183490</xdr:rowOff>
    </xdr:to>
    <xdr:pic>
      <xdr:nvPicPr>
        <xdr:cNvPr id="12" name="Picture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3326" y="190500"/>
          <a:ext cx="6228522" cy="46478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616</xdr:row>
      <xdr:rowOff>0</xdr:rowOff>
    </xdr:from>
    <xdr:to>
      <xdr:col>16</xdr:col>
      <xdr:colOff>304800</xdr:colOff>
      <xdr:row>630</xdr:row>
      <xdr:rowOff>76200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632</xdr:row>
      <xdr:rowOff>0</xdr:rowOff>
    </xdr:from>
    <xdr:to>
      <xdr:col>16</xdr:col>
      <xdr:colOff>304800</xdr:colOff>
      <xdr:row>646</xdr:row>
      <xdr:rowOff>76200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648</xdr:row>
      <xdr:rowOff>0</xdr:rowOff>
    </xdr:from>
    <xdr:to>
      <xdr:col>16</xdr:col>
      <xdr:colOff>304800</xdr:colOff>
      <xdr:row>662</xdr:row>
      <xdr:rowOff>76200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2</xdr:col>
      <xdr:colOff>304800</xdr:colOff>
      <xdr:row>1048576</xdr:row>
      <xdr:rowOff>157443</xdr:rowOff>
    </xdr:to>
    <xdr:sp macro="" textlink="">
      <xdr:nvSpPr>
        <xdr:cNvPr id="5" name="AutoShape 4" descr="data:image/jpeg;base64,/9j/4AAQSkZJRgABAQAAAQABAAD/2wCEAAkGBhQQEBUTERIUFRUVFhUVERcYGBUVFRQYExUWFRgWGBkYHCYeGBovHRYSHy8sJCcpLCwsFR4xNTAsNSYuLCkBCQoKDgwOGQ8PGjIkHSQtNDUpMi0pLC0sNCwsLywuLCksKS0yLCksLCw0KS8wLCk2MCwqLS4pNSw1KSosLSk1LP/AABEIALwBDAMBIgACEQEDEQH/xAAcAAEAAQUBAQAAAAAAAAAAAAAABwMEBQYIAgH/xABNEAABAwIDBAYDCwsBBgcAAAABAAIDBBEFEiEGBxMxIkFRYXGBCDKRFBUjNUJSgpKhsbIzU2JjcnSDorO00XMkQ2Wk4/AYNFSTo8LS/8QAGgEBAAIDAQAAAAAAAAAAAAAAAAQFAQIDBv/EADARAQACAQIDBgQFBQAAAAAAAAABAgMEERIhMQUTMkGB8JGhwdEjM1FSYRQVInGx/9oADAMBAAIRAxEAPwCcUREBERAREQEREBERAREQEREBERAREQEREBERAVtPXtacurnfNaMzvO3qjvNgq8jSQQDY2Njzt36qnTUrY25W+JJ1Lj1knrK0txdIbRt5qQqJTyiA/aeAf5WuH2r4amUc4QR+g8E+xwarxFjgn90/L7M8Uftj5/dbU+IMecty13PI4FrvGx5jvFwrlUKujbK2zxfrB5Fp7Wkag+CssPrXNlNPKbuAzRu5cRnf+kOR9q145pMRfz6T9J9/Dk24ItEzXy8mUREXZyEREBERAREQEREBERAREQEREBERAREQEREBERAREQERWGIY9T0/5eohi/1JGM/EQgv0WrTb0cLZzr4PJ2b8IK90+8zDH8q+mH7Twz8dkGzIrejxCOZuaKRkjfnMc17fa0kK4QFgNrDwxFOOcUg82uGo+wDzWfWD2yP+yO/aZb6wUTW/kXn9I39Y5wkaX86sfrO3x5M211xdfVbYYbwRk/m2fhCuVJrPFWJcLRtMwIiLZgREQEREBERAREQEREBERAREQEREBERARFom2W9GOlLoaYCaYaOP+6jPY4j1ndw8yOS3pSbztVpkyVxxvaW4YlisVNGZJ5GRsHNziAPAdp7hqo22i33NbdtDCZD1SS3azxDB0neZao/xKvmrJOJUSOkd1X5NHY1o0aPBU20YVjj0PnZTZu1Oe1FLHdtMRrLiWqkDT8iM8JluyzLFw/aJVTZHczU4jaR54EJ14jwS5/exuhd4kgeKkHd9u8ZNapqW3jBvFGeUlvlOHW3sHX4c5XDbclG1HBSeGqdpJyZK8d/Ro2A7l8MpQLwcd45vnPEv9DRg+qtoj2apWizaWnA7BFGB7A1ZJFETmuVW72iec8cAp5BfLLTE00gv15orZvpAjuVCPEajD3tZWv49M9wZHVWDHxOcbNbUtaA3KSQBI0AXIDgL3W1KlU0zZGOY9ocx7S17XC7XNcLEEHmCCQgqrWduZ/gmRjm99/qi33uCyuBwPii4Ty53CJYx7tS+MWMZJPrOylrSetzXHrWBqH+6sSa0asi59nQNz/NYeSr+0Lfhd3HW0xEJmjj8TjnpWN2108eVjW9gA9gsqiIp8RtGyHM7iIiyCIiAiIgIiICIiAiIgIiICIiAiIgJdFF+9zbgxD3FTus9wvUOB1axw0jHYSNT+iR87TelJvO0OeTJGOvFKy3hbzDIXU1E+zBds0zTq/tbGepva4c+rTUx/TQK3p2LJQt0V5gw1pG0PMavUWyTvL2G2WY2UwP3ZVMi1y+tKexjeft0b9JYhSZuioAGTTdZc2MdwaMx/E32LpqMnd45tDjo8XfZq1np5pAiiDWhrQAAAABoABoAO5e0RecexEREBEVriWJMp4y+Q2A5DrceoDtK1taKxNp6M1ibTtCz2jxgU8Rsem64jHf1u8B99lYbFYbljMrucnq9uUdfmb+wLA04fiNVd2g5utyYwdQ7+rxN1IMcYaAALAAADsA0AVVppnV55zz4a8q/Wff0WOeI0+Luo8U87fSHpERW6tEREBERAREQEREBERAREQEREBERAREQY7aDGG0dLLUP5RsLrfOPJrfNxaPNcyz1j55XyyHM+Rxe89pcbnyUy78q4sw+OMH8rO0O72sa59vrBnsUKQKfpa8t1XrrTvwshAFfx8lYQlXsTlb0efyqqk7dBXtdDUQ/Kjla8j9GWNoB9scg8lGKoU+1cuE1kdZEM7HN4NRHewe2+Ya9TuZB7uwkGPrqzOKdkrsy0Vzxv5w6WRats5vMoK5gMVSxjjzjlIjkB7LONnfRJC2J1dGBcyMt25m29t1QvVK6LAYjt3RQetUscfmxniO8Ohe3nZadjG9V8l20rOGPnusX+TfVb9qj5dTjxRzl2x4L3nlDe8c2jipG9M3efUYPWd/gd5+1R5XYtLWygu1JOWNg5C55Dv71r3ulz3XcXPe8gdbnPcdAB1uJ5KUNjdlPc7eLMPhnDRuhEQPVcaF3aR4DrJqLd9r7cPSke/Wf+LKO70dd+t/fyZXZ/BhTRZdC86yHtPYO4f8AfNZREV5jx1x1ilekKm95vabW6yIiLdqIiICIiAiIgIiICIiAiIgIiICIiAiIgjjfnQF9BHIB+SmaXdzXtcy/1iweahOErqfF8LZVQSQSi7JGlru3XrHYQbEd4C5t2l2Xmw6cxTDTUxPA6MjfnDv7R1HyJnaa8eFW6zHPiUInK7jesdE9XUcis6WUmSi/a9eammbKwseLtcLH/I71RbIqglXfeJjaUXhms7w1Gr2fkgcbAvZ1EC5H7Q6vuVSkeOwLa+KqZ6R5XJ0GlyVT6jsyl53rbb5r7T9sZKRteu/rssKV6zOF00s8gigjMkh5AdXe48gO86LZtnN19RUkOnvBF3j4Rw7mfJ+l7CpWwLZyCijyQMDb2zO5veR1udzP3DqAVVbs7T45/wAp4p+Eeq4pr9RljlXgj4z6MLsbsI2jtLMRJUEet8iIHm2MH2F3M9w0W2oi6RERG0dGf9iIiyCIiAiIgIiICIiAiIgIiICIiAi8vkDeZA8dF5M7bXzNseRuLFBURfGuvqNV9QEREBWWLYNDVxmKojbIw9R6j2gjVp7xYq9ROjExuinGNx4uXUlRYdTJRe3g9utvFp8Vrk+6rEGGwiY/vZIz/wCxafsU8opNdTeqJfR4r/wgJm7fEf8A0x+vD/8AtZCk3UVz/WEUf7Ul/wAAcptRb/1mT+HL+3YvPdGmG7mmixqKhzu1sbQ3+Z1/uC3TBtlKak/IQta7556T/rOuR5aLLouF817+KUrHpsWPw1ERFydxERAREQEReXvA1JA8dEHpFTM7bXzNt23Fl7a4EXBuEH1ERBTmnawXe5rRyuSAPtXiKujebNkY49gc0n2Aq3x3BIq2nkgnYHRyNIcDa47HN7HA6g9RC5m2HmdhG0Ecc3+7nfTSnkLSXiz+Fy13gEHVC8TTtYLvcGjtJAH2r2sDt4yM4ZV8ZrXMFPKSHAHUMJba/wArNlt32QZiGsY82Y9rj12cD9yrLlPc5j/uPF4CTZkxNPJ4S2Df/kEZ8l1YgpzVLWWzua2/LMQL+1eIq+Nxs2RhJ5AOaT7AVr282CJ+EVnGa0hsEjmXANpA08MjsObLZRZ6Oezeeaete3SMcGE2+W+znkd4blHhIUG/b0NhffXgsfXMpo48zshjD87jYZjeVvIXA0+Ue1YTHtzjK5lLBFiDGRUkIjZG2JshLibyzEiUWc42J00srT0jsTjFPTU2UOlfKZQbAuaxjSzTrGZzx45Co32RrZcBxtjanoZHCKpF9OHMG3dfrAux/wBEIOo6ChZBEyKMZWRsaxg7GsAaB7AF8OJRDQyx6aHpt6vNXC5r9ILDWQ4q10bQ0zQMkksLXfnkYXeJDG+xB0X76RfnY/rt/wAqtFO14u1wcO0EEfYobwf0fKSemhlNTUB0kUcjgOFYF7A6w6HLValtzu0qsBy1dJUvdFmDeIy8UsRPIOymxabWv26Eai4dKq0GLQm9potCWu6bNC02IOuhutG3V7wpcTw+UvaH1VP0XAWaJrtJjd1NaSWuaeq7b6XsNPpfRyllBkqq9rZXkueGRGQZnG56TntvqexBNXvpF+dj+u3/ACnvpF+dj+u3/K5V3lbBjB6mOETGbPEJMxYI7dNzbWzOv6v2rdNm/R/bWUcFT7uLONEyTLwA7LnANr8QX9iCd48Ric4NbLGXG5DQ5pJtzsAblXBNuajHdhuofhFbUSySNlaYmMgeBlJzuLpA5pJykZI+sgh3PmBGW8bbypxavdSQPcIOLwIImnKJXZ8ge/5xLuV9ACOu5IT9VbeYfE7LJXUrSOY40ZI8QDoq+H7X0VQQ2Gsp5HHk1ssZd9W91GmEejhTCMe6qmZ8lulwskbAewZmuLvHS/YFi9oPR7fAWy0M5lDHNcYpA0SEAgnK8Wa49xDfHqQTnNO1gu9waOVyQB9qoe+kP56P67f8qnjWFx1NPLDK0OZIxzXAi/MHXxGhHYQuXN0eGsqMZpY5WhzbveWkAgmOJ8jbj9prT5IOq5axjLZnsbfUXcBcdouV5ZiMTiAJYyToAHNJPhqtG354XHLg00jmgvhMT4nW1aTKxjrHsLXH7OxaF6N2GMfUVUzmgviZE2MkA5eKZMxHYbRgX7Ce1BPyIiAtG3obE++rIYnVraaNjnPLSwP4jrZQ7WRvIFw+mVvKiL0jMVjbRQQFrTLJLnbcAljImkOI7Ll7B36oKmNbnGVkFJSw4gxkVJEWhjYmyF8j3ZpZjaUWubaWNu3VSfhWGspoI4IxZkTGxs8GAAX79Fyzs5VTYDjERqBkLCwVA5/BTsaXeNmvDvFvcur2uuLjUHl3oPqIiAucPSDwHgYkypaLNqYwSf1kNmO/l4R8yuj1HG/jAPdOFOlaLvpntlHbkPQePCzg76CDathsf934dT1F7ufGOJ/qM6En8zXLRfSE2l4FCylaelUvu/8A0oiHHwu7h+Qcsf6OG0GaCoo3HWNwmjHXlk6LwO4Oa0/xFgcQPv7tSI/WggflPW3hUpLn+TpMw/iBBpm2exsmFmjcS4Omp2TEnTJLclzB3tvH7V1FspjgraKCpFvhY2udbkHWs9vk4OHktH9IDAOPhgnaOlTSB/fkktG8e0xn6KsPR02g4lHNSuOsEmdg/QmubDwe15+mEH30h9puFRx0bD0qh2eQfq4iCAfF+X/2yt13bbN+9+GQQkWfl4k3bxJek4HwuG/RCh5rvf7akH1qeF+nW3g0p/C6T+qpX3sbT+9+FzPabSSDgw9RzygguHeGh7vFoQRnhZ9/tqDL61PSnM3rBZTm0du50pz27HFVfSN2ZyyQVzBo8cCb9pt3Rk95bnH0As/6P2FxU9A+dz4+LUPvbM3M2OK7WAi9xrxHeDgt3262fbiOHz0wsXuYXRajSRnSZ4DMAD3EoMZug2n934XEXG8kPwEvaTGBlcfFhYfG6in0jvjOD91b/WmVHcHtKaXEXUshsypGWx0tLHcsvflccRviWq+9JGgeK2mmt0HQGNp/Sjke5w9kjPt7EE3bK/8AkKX93g/pNUf7/NrIYqB1EHB085jJYDcxsY9smd3ZctAF+dz2KnvGdVx4BSz0c8sXCip+OI3FhdHJExt7jpaOycjyc7sWpbi9n6GvlmdVxmapic2Rokdmjcx2hcWfLcHc81x026INu9HvZiSmo5amUFvupzOEDoTHEHWf4EvdbuaDyKlhfALcl9Qc7+kf8Y0/7sP60qmXdx8UUX7tD+AKGvSP+Maf92H9aVTLu4+KKL92h/AEGxrkbbHBJsIxR2haWS8amfbRzQ/PG8dRtYA9hBC65WJ2j2WpsQi4VVE2RvNp5OYe1jhq0+HPrug1PYjfRR17Wsme2mqNA5jzaNx7Y3nS3cbHq15qQQVAO1no7yx3fh8vGbz4UlmS+DX6Mf55VqezO8XEMFm4L85Yw2kpps1m9zb9KM25W01vYoOqJvVPgfuXLW5H49pvCf8At5V0hs5tJFiNGypgJyvabg+sxwuHMd3g38efIrm/cj8e03hP/byoJy30fEdX4Rf3ES0L0ZvWrvCm++db7vo+I6vwi/uIloXozetXeFN986Cc0REBQCT7/bU/Op6U9xaY6Z32h0p9ju5SpvN2n97sMnmBtI4cKDt4kt2gjwGZ/wBBaV6PWFRw0ctQ97OJO/KBmbmbHFcC4vcXcXnwDSgxvpG7M/kK5g/UTfa+M/1B9VbruX2o924XG1xvJT/ASdpDAOG76haPFrlsG2OBNxGhnpbtvIw5Df1Xts5jvAODVAm43aI0WKGmlu1tT8C8HTLKwkx37752eMiDpdERAVviNC2eGSKQXZIx0bx2te0tP2Eq4RByHg2NT4JXzZfykbaimf1akOYHeAeGP78qlf0c9nMkE9a8dKV3BiJ55I9XkHsLyB/DXjevuZmq6iStoi175MplgNmElrQ3Mxx6JJsCQba31N7KU9lsDbQ0UFM21oo2tJHync3u83Fx80FzjGGNqqeWB/qyxvjd3B7S2/jrfyXJuAbQz4PU1LWgiQxT0rxe2Rx6OYd7XtB8l18oU3obkpqmpkrKFzXOlIdJC6zDmsAXMcdDc6kG2pOp5ILv0ddm+HSzVjx0p3cOI/q4vWI7i8kfwwtf31Yk/EsXp8NgN+GWMPZxagtJJt1NZk8OkpggwyWgw6OnoYmSyRRtjjD3cNhcBrI82Jtmu4gam/VzEYbG7scTpcVZX1TIZjnkdLaUZiZmuaXi7bXGYm2nkg8/+Gf/AIj/AMv/ANZbHsFuafhNYKlldxBkcySPg5M7XC9s3ENrODHcj6qk5EHL29vBXYZjTpYegJHNqoCPkvLru9kjXHwIUubZ0TcewATRC7+GKmEDUiSMHPGO0/lWeNlQ3x7C1OLCBtNFHeIvJkfIG6PABYG2JPqtNz2Jun2axPC2mnqWRPpnOLmlst3xOI1sCNWmw0vobnrKDbsIw9lThUMMguyWkiY8drXwtafPVc27N4jJgONDi3tDK6GotfpxOOVzgOsWyvHg1dXRxhoDWgAAAADQADQAdyj7eXuiixU8aJ4hqQLZiLslA5CQDUEcg4a20INhYN/gna9rXscHNcA5rgbhwcLgg9YtYqoon3e0WM4T/stRS+6aUHoOjmhzxX16Ikc0uZ3G1r6dhlaN9wDYi45HmO4oOefSP+Maf92H9aVTLu4+KKL92h/AFHG9DdriWLV3GjZC2NjBFEHS9Ita5zi4gNsCS4+QC3/dvh1XS0LKatYwOhGSN7H5w9lza4sMpAsO+wQbPUTiNjnm5DWlxsLmzRfQdZ0VvhOMQ1cTZqeVssbuTmm48D1g9oOoV4Que6zdHjGH1EkmGydAvcWcKbhuyZiWte15aDpbTUIOhFAnpJNg41Lly+6MsnFtbNw7t4ebz4lvpL7n2seOH8IOq9qJp+voftV3sxuGmmn90YvPnJIc+Nr3PfIf1kp5DSxy3uOsINj3DYa+HBi54IE0sssYPzMrIwfMxuPmoj3I/HtN4T/28q6UxmKWOkeyjiYZMnDgbcRsZ0crTy0aNNAOq2ihXYzdHimHV0NUGQP4TjmbxbFzXNLHAdHnlcbd9kEkb6PiOr8Iv7iJaF6M3Ou8Kb751v8AvSwSrr6E0tJGz4UsMrnvDQ1rHB4aAAbkua3usD2qJsP3LY1TkmCVkRdbMY6h8ZNr2vlAvzPtQdG3VGarawtDnAF7srB1uNi4gDr0DiewAqDGbAbSN0Fe/wA6uU/etg2J2IxOifPV1ZFVVcMRUgknc9rQ83e5znAlo6LBZupFxog1zfri763EafDYDcsLA4dRmqCA0HwYWn+I5XY9Gf8A4j/y/wD1k2Y3ZYpBizMQqmQzHiPklAlAJMjXNzNu21wXXA5dEDRTigi3Ybcq/C61lSyuzgBzZGcHJna8Wtm4ptrldy5tCjTfRgLqDFzPFdrZ7VMThplkB6dj25xn+mF06o43x7E1GKxwR00UZMbnPMr5A2wc3KWBtiTezSTp6o59QbfshtA2voYKltvhWAvA+S8dF7fJwcPJZhRduo2WxPCs0FQyF9M92boy3fE8ixcAW9JpsLi/VcdYMooCIiAiIgIiICIiAiIgIiICIiAiIgIiICIiAiIgIiICIiAiIgIiICIiAiIgIiICIiAiIgIiICIiAiIgIiICIiAiIgIiICIiAiIgIiICIiAiIgIiICIiD//Z">
          <a:hlinkClick xmlns:r="http://schemas.openxmlformats.org/officeDocument/2006/relationships" r:id="rId1"/>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4238625" y="4419600"/>
          <a:ext cx="304800" cy="30480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571500</xdr:colOff>
      <xdr:row>3</xdr:row>
      <xdr:rowOff>168088</xdr:rowOff>
    </xdr:from>
    <xdr:to>
      <xdr:col>14</xdr:col>
      <xdr:colOff>56030</xdr:colOff>
      <xdr:row>9</xdr:row>
      <xdr:rowOff>381000</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1647" y="750794"/>
          <a:ext cx="7351059" cy="22747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i="0">
              <a:solidFill>
                <a:schemeClr val="accent5"/>
              </a:solidFill>
              <a:latin typeface="Arial" pitchFamily="34" charset="0"/>
              <a:cs typeface="Arial" pitchFamily="34" charset="0"/>
            </a:rPr>
            <a:t>The Financial Model ("FM") outputs were prepared based on projections provided by Wärtsilä Netherlands B.V.and International Paint Ltd. (a subsidiary of Akzo Nobel N.V.) on 29 May 2013, for the purposes of a presentation regarding the Save As you Sail Pilot Program.</a:t>
          </a:r>
        </a:p>
        <a:p>
          <a:endParaRPr lang="en-US" sz="1100" i="0">
            <a:solidFill>
              <a:schemeClr val="accent5"/>
            </a:solidFill>
            <a:latin typeface="Arial" pitchFamily="34" charset="0"/>
            <a:cs typeface="Arial" pitchFamily="34" charset="0"/>
          </a:endParaRPr>
        </a:p>
        <a:p>
          <a:r>
            <a:rPr lang="en-US" sz="1100" i="0">
              <a:solidFill>
                <a:schemeClr val="accent5"/>
              </a:solidFill>
              <a:latin typeface="Arial" pitchFamily="34" charset="0"/>
              <a:cs typeface="Arial" pitchFamily="34" charset="0"/>
            </a:rPr>
            <a:t>The Financial Model is subject to ongoing development and hence, certain components of the FM and its assumptions are subject to changes. Therefore the FM outputs are subject to change as well. Recipients should be aware that is generally not practicable to test a computer-based spreadsheet to the extent whereby it can be assumed that all errors have been detected.</a:t>
          </a:r>
        </a:p>
        <a:p>
          <a:endParaRPr lang="en-US" sz="1100" i="0">
            <a:solidFill>
              <a:schemeClr val="accent5"/>
            </a:solidFill>
            <a:latin typeface="Arial" pitchFamily="34" charset="0"/>
            <a:cs typeface="Arial" pitchFamily="34" charset="0"/>
          </a:endParaRPr>
        </a:p>
        <a:p>
          <a:r>
            <a:rPr lang="en-US" sz="1100" i="0">
              <a:solidFill>
                <a:schemeClr val="accent5"/>
              </a:solidFill>
              <a:latin typeface="Arial" pitchFamily="34" charset="0"/>
              <a:cs typeface="Arial" pitchFamily="34" charset="0"/>
            </a:rPr>
            <a:t>Deloitte Business Solutions Hadjipavlou Sofianos &amp; Cambanis S.A., the Sustainable</a:t>
          </a:r>
          <a:r>
            <a:rPr lang="en-US" sz="1100" i="0" baseline="0">
              <a:solidFill>
                <a:schemeClr val="accent5"/>
              </a:solidFill>
              <a:latin typeface="Arial" pitchFamily="34" charset="0"/>
              <a:cs typeface="Arial" pitchFamily="34" charset="0"/>
            </a:rPr>
            <a:t> Shipping Initiative, </a:t>
          </a:r>
          <a:r>
            <a:rPr lang="en-US" sz="1100" i="0">
              <a:solidFill>
                <a:schemeClr val="accent5"/>
              </a:solidFill>
              <a:latin typeface="Arial" pitchFamily="34" charset="0"/>
              <a:cs typeface="Arial" pitchFamily="34" charset="0"/>
            </a:rPr>
            <a:t>and any current or future</a:t>
          </a:r>
          <a:r>
            <a:rPr lang="en-US" sz="1100" i="0" baseline="0">
              <a:solidFill>
                <a:schemeClr val="accent5"/>
              </a:solidFill>
              <a:latin typeface="Arial" pitchFamily="34" charset="0"/>
              <a:cs typeface="Arial" pitchFamily="34" charset="0"/>
            </a:rPr>
            <a:t> </a:t>
          </a:r>
          <a:r>
            <a:rPr lang="en-US" sz="1100" i="0">
              <a:solidFill>
                <a:schemeClr val="accent5"/>
              </a:solidFill>
              <a:latin typeface="Arial" pitchFamily="34" charset="0"/>
              <a:cs typeface="Arial" pitchFamily="34" charset="0"/>
            </a:rPr>
            <a:t>member of the Sustainable Shipping Initiative, or Knowledge Partner</a:t>
          </a:r>
          <a:r>
            <a:rPr lang="en-US" sz="1100" i="0" baseline="0">
              <a:solidFill>
                <a:schemeClr val="accent5"/>
              </a:solidFill>
              <a:latin typeface="Arial" pitchFamily="34" charset="0"/>
              <a:cs typeface="Arial" pitchFamily="34" charset="0"/>
            </a:rPr>
            <a:t> to the Financing Work Stream </a:t>
          </a:r>
          <a:r>
            <a:rPr lang="en-US" sz="1100" i="0">
              <a:solidFill>
                <a:schemeClr val="accent5"/>
              </a:solidFill>
              <a:latin typeface="Arial" pitchFamily="34" charset="0"/>
              <a:cs typeface="Arial" pitchFamily="34" charset="0"/>
            </a:rPr>
            <a:t>accept no liabilities for damages, if any, suffered by any party as a result of decisions made or actions taken based on this work product.</a:t>
          </a:r>
          <a:endParaRPr lang="el-GR" sz="1100" i="0">
            <a:solidFill>
              <a:schemeClr val="accent5"/>
            </a:solidFill>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425823</xdr:colOff>
      <xdr:row>0</xdr:row>
      <xdr:rowOff>134469</xdr:rowOff>
    </xdr:from>
    <xdr:to>
      <xdr:col>22</xdr:col>
      <xdr:colOff>484908</xdr:colOff>
      <xdr:row>40</xdr:row>
      <xdr:rowOff>56180</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7699459" y="134469"/>
          <a:ext cx="6120449" cy="754171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0</xdr:col>
      <xdr:colOff>144556</xdr:colOff>
      <xdr:row>0</xdr:row>
      <xdr:rowOff>110712</xdr:rowOff>
    </xdr:from>
    <xdr:to>
      <xdr:col>12</xdr:col>
      <xdr:colOff>291353</xdr:colOff>
      <xdr:row>63</xdr:row>
      <xdr:rowOff>0</xdr:rowOff>
    </xdr:to>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144556" y="110712"/>
          <a:ext cx="7408209" cy="118907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baseline="0">
              <a:solidFill>
                <a:schemeClr val="dk1"/>
              </a:solidFill>
              <a:effectLst/>
              <a:latin typeface="Arial" panose="020B0604020202020204" pitchFamily="34" charset="0"/>
              <a:ea typeface="+mn-ea"/>
              <a:cs typeface="Arial" panose="020B0604020202020204" pitchFamily="34" charset="0"/>
            </a:rPr>
            <a:t>How SAYS works in this modelling tool and how that could change in operational circumstances</a:t>
          </a:r>
        </a:p>
        <a:p>
          <a:endParaRPr lang="en-GB" sz="1100" b="1" baseline="0">
            <a:solidFill>
              <a:schemeClr val="dk1"/>
            </a:solidFill>
            <a:effectLst/>
            <a:latin typeface="Arial" panose="020B0604020202020204" pitchFamily="34" charset="0"/>
            <a:ea typeface="+mn-ea"/>
            <a:cs typeface="Arial" panose="020B0604020202020204" pitchFamily="34" charset="0"/>
          </a:endParaRPr>
        </a:p>
        <a:p>
          <a:r>
            <a:rPr lang="en-GB" sz="1100" b="1" baseline="0">
              <a:solidFill>
                <a:schemeClr val="dk1"/>
              </a:solidFill>
              <a:effectLst/>
              <a:latin typeface="Arial" panose="020B0604020202020204" pitchFamily="34" charset="0"/>
              <a:ea typeface="+mn-ea"/>
              <a:cs typeface="Arial" panose="020B0604020202020204" pitchFamily="34" charset="0"/>
            </a:rPr>
            <a:t>Assumptions in this modelling tool </a:t>
          </a:r>
          <a:endParaRPr lang="en-GB">
            <a:effectLst/>
            <a:latin typeface="Arial" panose="020B0604020202020204" pitchFamily="34" charset="0"/>
            <a:cs typeface="Arial" panose="020B0604020202020204" pitchFamily="34" charset="0"/>
          </a:endParaRPr>
        </a:p>
        <a:p>
          <a:r>
            <a:rPr lang="en-GB" sz="1100" baseline="0">
              <a:solidFill>
                <a:schemeClr val="dk1"/>
              </a:solidFill>
              <a:effectLst/>
              <a:latin typeface="Arial" panose="020B0604020202020204" pitchFamily="34" charset="0"/>
              <a:ea typeface="+mn-ea"/>
              <a:cs typeface="Arial" panose="020B0604020202020204" pitchFamily="34" charset="0"/>
            </a:rPr>
            <a:t>This financial modelling spreadsheet assumes that the rates of fuel saving, sailing hours, fuel price and other inputs are constant and uses these to calculate cash flows to and from the Owner, Charterer and Finance Provider over time, as shown in the graphical repesentation of one of the scenarios on the right. This includes the proportion of the expected fuel cost savings that are passed by the charterer to the owner in the form of the efficiency premium (e.g. 50%). As these factors differ in real operations from this modelled, cash flows will also change.   </a:t>
          </a:r>
          <a:endParaRPr lang="en-GB">
            <a:effectLst/>
            <a:latin typeface="Arial" panose="020B0604020202020204" pitchFamily="34" charset="0"/>
            <a:cs typeface="Arial" panose="020B0604020202020204" pitchFamily="34" charset="0"/>
          </a:endParaRPr>
        </a:p>
        <a:p>
          <a:endParaRPr lang="en-GB" sz="1100" b="1">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An explanation of expected versus</a:t>
          </a:r>
          <a:r>
            <a:rPr lang="en-GB" sz="1100" b="1" baseline="0">
              <a:latin typeface="Arial" panose="020B0604020202020204" pitchFamily="34" charset="0"/>
              <a:cs typeface="Arial" panose="020B0604020202020204" pitchFamily="34" charset="0"/>
            </a:rPr>
            <a:t> actual savings and how they are taken into account</a:t>
          </a:r>
        </a:p>
        <a:p>
          <a:r>
            <a:rPr lang="en-GB" sz="1100">
              <a:latin typeface="Arial" panose="020B0604020202020204" pitchFamily="34" charset="0"/>
              <a:cs typeface="Arial" panose="020B0604020202020204" pitchFamily="34" charset="0"/>
            </a:rPr>
            <a:t>Save</a:t>
          </a:r>
          <a:r>
            <a:rPr lang="en-GB" sz="1100" baseline="0">
              <a:latin typeface="Arial" panose="020B0604020202020204" pitchFamily="34" charset="0"/>
              <a:cs typeface="Arial" panose="020B0604020202020204" pitchFamily="34" charset="0"/>
            </a:rPr>
            <a:t> As You Sail is based on expected savings . It introduces an efficiency fee alongside the hire fee  in the charterparty once the upgrade is complete. The hire and efficiency fees are set by negoitation between the owner and the charterer, both are paid pro rata. The efficiency fee represents a proportion of the expected fuel cost savings that the charterer would accrue by operating a more fuel efficient vessel. We assume that the hire rate would be the same as for the vessel without the upgrade. </a:t>
          </a:r>
        </a:p>
        <a:p>
          <a:endParaRPr lang="en-GB" sz="1100" baseline="0">
            <a:latin typeface="Arial" panose="020B0604020202020204" pitchFamily="34" charset="0"/>
            <a:cs typeface="Arial" panose="020B0604020202020204" pitchFamily="34" charset="0"/>
          </a:endParaRPr>
        </a:p>
        <a:p>
          <a:r>
            <a:rPr lang="en-GB" sz="1100" b="1" baseline="0">
              <a:latin typeface="Arial" panose="020B0604020202020204" pitchFamily="34" charset="0"/>
              <a:cs typeface="Arial" panose="020B0604020202020204" pitchFamily="34" charset="0"/>
            </a:rPr>
            <a:t>How is the efficiency fee set?</a:t>
          </a:r>
        </a:p>
        <a:p>
          <a:r>
            <a:rPr lang="en-GB" sz="1100" baseline="0">
              <a:latin typeface="Arial" panose="020B0604020202020204" pitchFamily="34" charset="0"/>
              <a:cs typeface="Arial" panose="020B0604020202020204" pitchFamily="34" charset="0"/>
            </a:rPr>
            <a:t>We expect both parties to use information available to them in negoiatiing and setting the efficiency fee, including information about the performance of the technology, the vessel and the operation of the vessel.  Successive chartereres should have access to actual performance data monitored in operation of the vessel. </a:t>
          </a:r>
        </a:p>
        <a:p>
          <a:endParaRPr lang="en-GB" sz="1100" baseline="0">
            <a:latin typeface="Arial" panose="020B0604020202020204" pitchFamily="34" charset="0"/>
            <a:cs typeface="Arial" panose="020B0604020202020204" pitchFamily="34" charset="0"/>
          </a:endParaRPr>
        </a:p>
        <a:p>
          <a:r>
            <a:rPr lang="en-GB" sz="1100" b="1" baseline="0">
              <a:latin typeface="Arial" panose="020B0604020202020204" pitchFamily="34" charset="0"/>
              <a:cs typeface="Arial" panose="020B0604020202020204" pitchFamily="34" charset="0"/>
            </a:rPr>
            <a:t>What happens if the fuel savings are different from expected?</a:t>
          </a:r>
        </a:p>
        <a:p>
          <a:r>
            <a:rPr lang="en-GB" sz="1100" baseline="0">
              <a:latin typeface="Arial" panose="020B0604020202020204" pitchFamily="34" charset="0"/>
              <a:cs typeface="Arial" panose="020B0604020202020204" pitchFamily="34" charset="0"/>
            </a:rPr>
            <a:t>If the fuel savings are greater than expected the charterer will gain through increased cost savings, but pay the same efficiency fee. </a:t>
          </a:r>
        </a:p>
        <a:p>
          <a:endParaRPr lang="en-GB" sz="1100" baseline="0">
            <a:latin typeface="Arial" panose="020B0604020202020204" pitchFamily="34" charset="0"/>
            <a:cs typeface="Arial" panose="020B0604020202020204" pitchFamily="34" charset="0"/>
          </a:endParaRPr>
        </a:p>
        <a:p>
          <a:r>
            <a:rPr lang="en-GB" sz="1100" baseline="0">
              <a:latin typeface="Arial" panose="020B0604020202020204" pitchFamily="34" charset="0"/>
              <a:cs typeface="Arial" panose="020B0604020202020204" pitchFamily="34" charset="0"/>
            </a:rPr>
            <a:t>If the fuel cost savings are less than expected then the charterer may not benefit as much as they will be liable for the pro rata efficiency fee, this would be the situation if they reduced sailing time, speed  or over operational changes that reduce fuel use overall. If they operate the vessel as expected but fuel use is higher than expected, the charterer may not benefit to the extent they expected due to the higher than expected fuel consumption. However, the owner may  fully or partially mitigate this risk to the charterer by providing an improved fuel warranty to the charterer after the upgrade.  </a:t>
          </a:r>
        </a:p>
        <a:p>
          <a:endParaRPr lang="en-GB" sz="1100" baseline="0">
            <a:latin typeface="Arial" panose="020B0604020202020204" pitchFamily="34" charset="0"/>
            <a:cs typeface="Arial" panose="020B0604020202020204" pitchFamily="34" charset="0"/>
          </a:endParaRPr>
        </a:p>
        <a:p>
          <a:r>
            <a:rPr lang="en-GB" sz="1100" b="1" baseline="0">
              <a:latin typeface="Arial" panose="020B0604020202020204" pitchFamily="34" charset="0"/>
              <a:cs typeface="Arial" panose="020B0604020202020204" pitchFamily="34" charset="0"/>
            </a:rPr>
            <a:t>What happens if the fuel price changes?</a:t>
          </a:r>
        </a:p>
        <a:p>
          <a:r>
            <a:rPr lang="en-GB" sz="1100" baseline="0">
              <a:latin typeface="Arial" panose="020B0604020202020204" pitchFamily="34" charset="0"/>
              <a:cs typeface="Arial" panose="020B0604020202020204" pitchFamily="34" charset="0"/>
            </a:rPr>
            <a:t>The efficiency fee is a fixed pro rata cost, so if the fuel price goes down the fuel cost savings will also reduce, effectively increasing the share of the cost savings that the charterer pays to the owner. However, the charterer will also benefit from a reduced total fuel cost due to the lower fuel price. If the fuel price increases, the charterer willl have benefitted to a greater extent from the increased efficiency as their fuel costs will be lower than it would otherwise have been , whilst the efficiency fee is fixed.  Put another way, for the charterer the efficiency fee is effectively an instrument to reduce and fix a proportion of their fuel costs. </a:t>
          </a:r>
        </a:p>
        <a:p>
          <a:endParaRPr lang="en-GB" sz="1100" b="1" baseline="0">
            <a:latin typeface="Arial" panose="020B0604020202020204" pitchFamily="34" charset="0"/>
            <a:cs typeface="Arial" panose="020B0604020202020204" pitchFamily="34" charset="0"/>
          </a:endParaRPr>
        </a:p>
        <a:p>
          <a:r>
            <a:rPr lang="en-GB" sz="1100" b="1" baseline="0">
              <a:latin typeface="Arial" panose="020B0604020202020204" pitchFamily="34" charset="0"/>
              <a:cs typeface="Arial" panose="020B0604020202020204" pitchFamily="34" charset="0"/>
            </a:rPr>
            <a:t>Does the charterer have to pay more than without the upgrades?</a:t>
          </a:r>
        </a:p>
        <a:p>
          <a:r>
            <a:rPr lang="en-GB" sz="1100" baseline="0">
              <a:latin typeface="Arial" panose="020B0604020202020204" pitchFamily="34" charset="0"/>
              <a:cs typeface="Arial" panose="020B0604020202020204" pitchFamily="34" charset="0"/>
            </a:rPr>
            <a:t>This modelling tool is set up as we expect the market to behave. That the hire rate would be the same as it would without the  upgrade taking place. The charterer pays more through the new efficiency fee.  However, we expect this to be set by negoiation to be substanitally less than the fuel cost savings that the charterer expects to make. This means that we expect charterers to make net positive savings , as shown in the worked example.  They are paying more to the owner than before, but the rise should be less than the cost savings on fuel . </a:t>
          </a:r>
        </a:p>
        <a:p>
          <a:endParaRPr lang="en-GB" sz="1100" baseline="0">
            <a:latin typeface="Arial" panose="020B0604020202020204" pitchFamily="34" charset="0"/>
            <a:cs typeface="Arial" panose="020B0604020202020204" pitchFamily="34" charset="0"/>
          </a:endParaRPr>
        </a:p>
        <a:p>
          <a:r>
            <a:rPr lang="en-GB" sz="1100" b="1" baseline="0">
              <a:latin typeface="Arial" panose="020B0604020202020204" pitchFamily="34" charset="0"/>
              <a:cs typeface="Arial" panose="020B0604020202020204" pitchFamily="34" charset="0"/>
            </a:rPr>
            <a:t>What happens when the charterer changes or is renegogiated? </a:t>
          </a:r>
        </a:p>
        <a:p>
          <a:r>
            <a:rPr lang="en-GB" sz="1100" baseline="0">
              <a:latin typeface="Arial" panose="020B0604020202020204" pitchFamily="34" charset="0"/>
              <a:cs typeface="Arial" panose="020B0604020202020204" pitchFamily="34" charset="0"/>
            </a:rPr>
            <a:t>The terms of the loan agreement allow the owner to change the charterer or terms of the charterparty with the same charterer during the repayment period. The loan requires there to be an efficiency fee in each charter party  during the loan period, that the owner would negogiate the rate of with charterers as they do the hire rate. The owner will have the benefit of actual operational  performance data after the upgrade to market the vessel with, giving charterers greater certainty over fuel consumption and we expect a more efficient vessel to fetch higher charter rates. </a:t>
          </a:r>
        </a:p>
        <a:p>
          <a:endParaRPr lang="en-GB" sz="1100" b="1" baseline="0">
            <a:solidFill>
              <a:schemeClr val="dk1"/>
            </a:solidFill>
            <a:latin typeface="Arial" panose="020B0604020202020204" pitchFamily="34" charset="0"/>
            <a:ea typeface="+mn-ea"/>
            <a:cs typeface="Arial" panose="020B0604020202020204" pitchFamily="34" charset="0"/>
          </a:endParaRPr>
        </a:p>
        <a:p>
          <a:r>
            <a:rPr lang="en-GB" sz="1100" b="1" baseline="0">
              <a:latin typeface="Arial" panose="020B0604020202020204" pitchFamily="34" charset="0"/>
              <a:cs typeface="Arial" panose="020B0604020202020204" pitchFamily="34" charset="0"/>
            </a:rPr>
            <a:t>How does this differ from </a:t>
          </a:r>
          <a:r>
            <a:rPr lang="en-GB" sz="1100" b="1" baseline="0">
              <a:solidFill>
                <a:schemeClr val="dk1"/>
              </a:solidFill>
              <a:latin typeface="Arial" panose="020B0604020202020204" pitchFamily="34" charset="0"/>
              <a:ea typeface="+mn-ea"/>
              <a:cs typeface="Arial" panose="020B0604020202020204" pitchFamily="34" charset="0"/>
            </a:rPr>
            <a:t>the Carbon War Room and PricewaterhouseCoopers  model? </a:t>
          </a:r>
        </a:p>
        <a:p>
          <a:r>
            <a:rPr lang="en-GB" sz="1100" baseline="0">
              <a:latin typeface="Arial" panose="020B0604020202020204" pitchFamily="34" charset="0"/>
              <a:cs typeface="Arial" panose="020B0604020202020204" pitchFamily="34" charset="0"/>
            </a:rPr>
            <a:t>The Carbon War Room and PricewaterhouseCoopers have also developed a financial model for retrofitting vessels. This "Self Financing Fuel-Saving Mechanism" provides finance suitable for long-term time charter and owner-operated vessel retrofit. The mechanism is based on a 'fuel saving service company'.  Payments into the service company are made by the fuel payer and are based on the actual savings accured, against a baseline forecast of fuel consumption without the upgrade works. These financial savings are then split, with a proportion returned to the fuel payer and the rest to the financier. All the capital is provided by the financier. This is different from SAYS because it is based on actual savings not expected savings, lends to the fuel bill payer rather than the owner  and the return to the financier is a proportion of the savings rather than a fixed rate interest payment. The SSI has worked with CWR and PwC to ensure that the two models compliment each other serving mutually exclusive parts of the shipping market - short term time charter and long-term charter/owner-operator. For more information see: </a:t>
          </a:r>
          <a:r>
            <a:rPr lang="en-GB">
              <a:hlinkClick xmlns:r="http://schemas.openxmlformats.org/officeDocument/2006/relationships" r:id=""/>
            </a:rPr>
            <a:t>http://www.carbonwarroom.com/sectors/transport/shipping/operation-shippingefficiency</a:t>
          </a:r>
          <a:r>
            <a:rPr lang="en-GB"/>
            <a:t> </a:t>
          </a:r>
          <a:endParaRPr lang="en-GB" sz="1100" baseline="0">
            <a:latin typeface="Arial" panose="020B0604020202020204" pitchFamily="34" charset="0"/>
            <a:cs typeface="Arial" panose="020B0604020202020204" pitchFamily="34" charset="0"/>
          </a:endParaRPr>
        </a:p>
        <a:p>
          <a:endParaRPr lang="en-GB" sz="1100" baseline="0">
            <a:latin typeface="Arial" panose="020B0604020202020204" pitchFamily="34" charset="0"/>
            <a:cs typeface="Arial" panose="020B0604020202020204" pitchFamily="34" charset="0"/>
          </a:endParaRPr>
        </a:p>
        <a:p>
          <a:r>
            <a:rPr lang="en-GB" sz="1100" b="1">
              <a:latin typeface="Arial" panose="020B0604020202020204" pitchFamily="34" charset="0"/>
              <a:cs typeface="Arial" panose="020B0604020202020204" pitchFamily="34" charset="0"/>
            </a:rPr>
            <a:t>Further information</a:t>
          </a:r>
        </a:p>
        <a:p>
          <a:r>
            <a:rPr lang="en-GB" sz="1100">
              <a:latin typeface="Arial" panose="020B0604020202020204" pitchFamily="34" charset="0"/>
              <a:cs typeface="Arial" panose="020B0604020202020204" pitchFamily="34" charset="0"/>
            </a:rPr>
            <a:t>For further details on the contractual</a:t>
          </a:r>
          <a:r>
            <a:rPr lang="en-GB" sz="1100" baseline="0">
              <a:latin typeface="Arial" panose="020B0604020202020204" pitchFamily="34" charset="0"/>
              <a:cs typeface="Arial" panose="020B0604020202020204" pitchFamily="34" charset="0"/>
            </a:rPr>
            <a:t> arrangements and cost, risk and benefit apportionment please see </a:t>
          </a:r>
          <a:r>
            <a:rPr lang="en-GB" sz="1100">
              <a:latin typeface="Arial" panose="020B0604020202020204" pitchFamily="34" charset="0"/>
              <a:cs typeface="Arial" panose="020B0604020202020204" pitchFamily="34" charset="0"/>
            </a:rPr>
            <a:t> the note prepared by Holman, Fenwick and Willan LLP , downloadable</a:t>
          </a:r>
          <a:r>
            <a:rPr lang="en-GB" sz="1100" baseline="0">
              <a:latin typeface="Arial" panose="020B0604020202020204" pitchFamily="34" charset="0"/>
              <a:cs typeface="Arial" panose="020B0604020202020204" pitchFamily="34" charset="0"/>
            </a:rPr>
            <a:t> here: http://www.ssi2040.org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683566</xdr:colOff>
      <xdr:row>1</xdr:row>
      <xdr:rowOff>89648</xdr:rowOff>
    </xdr:from>
    <xdr:to>
      <xdr:col>13</xdr:col>
      <xdr:colOff>1176625</xdr:colOff>
      <xdr:row>3</xdr:row>
      <xdr:rowOff>33619</xdr:rowOff>
    </xdr:to>
    <xdr:sp macro="" textlink="">
      <xdr:nvSpPr>
        <xdr:cNvPr id="4" name="U-Turn Arrow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10141891" y="318248"/>
          <a:ext cx="493059" cy="401171"/>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l-GR" sz="1100">
            <a:solidFill>
              <a:schemeClr val="tx1"/>
            </a:solidFill>
          </a:endParaRPr>
        </a:p>
      </xdr:txBody>
    </xdr:sp>
    <xdr:clientData/>
  </xdr:twoCellAnchor>
  <xdr:twoCellAnchor>
    <xdr:from>
      <xdr:col>13</xdr:col>
      <xdr:colOff>44823</xdr:colOff>
      <xdr:row>1</xdr:row>
      <xdr:rowOff>33618</xdr:rowOff>
    </xdr:from>
    <xdr:to>
      <xdr:col>13</xdr:col>
      <xdr:colOff>537882</xdr:colOff>
      <xdr:row>3</xdr:row>
      <xdr:rowOff>22412</xdr:rowOff>
    </xdr:to>
    <xdr:sp macro="" textlink="">
      <xdr:nvSpPr>
        <xdr:cNvPr id="5" name="U-Turn Arrow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7485529" y="235324"/>
          <a:ext cx="493059" cy="392206"/>
        </a:xfrm>
        <a:prstGeom prst="uturnArrow">
          <a:avLst/>
        </a:prstGeom>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l-GR" sz="1100">
            <a:solidFill>
              <a:schemeClr val="tx1"/>
            </a:solidFill>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1704975</xdr:colOff>
          <xdr:row>31</xdr:row>
          <xdr:rowOff>219075</xdr:rowOff>
        </xdr:from>
        <xdr:to>
          <xdr:col>7</xdr:col>
          <xdr:colOff>1038225</xdr:colOff>
          <xdr:row>32</xdr:row>
          <xdr:rowOff>209550</xdr:rowOff>
        </xdr:to>
        <xdr:sp macro="" textlink="">
          <xdr:nvSpPr>
            <xdr:cNvPr id="3114" name="Drop Down 42" hidden="1">
              <a:extLst>
                <a:ext uri="{63B3BB69-23CF-44E3-9099-C40C66FF867C}">
                  <a14:compatExt spid="_x0000_s3114"/>
                </a:ext>
                <a:ext uri="{FF2B5EF4-FFF2-40B4-BE49-F238E27FC236}">
                  <a16:creationId xmlns:a16="http://schemas.microsoft.com/office/drawing/2014/main" id="{00000000-0008-0000-05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504825</xdr:colOff>
          <xdr:row>31</xdr:row>
          <xdr:rowOff>9525</xdr:rowOff>
        </xdr:from>
        <xdr:to>
          <xdr:col>7</xdr:col>
          <xdr:colOff>1038225</xdr:colOff>
          <xdr:row>31</xdr:row>
          <xdr:rowOff>219075</xdr:rowOff>
        </xdr:to>
        <xdr:sp macro="" textlink="">
          <xdr:nvSpPr>
            <xdr:cNvPr id="3115" name="Drop Down 43" hidden="1">
              <a:extLst>
                <a:ext uri="{63B3BB69-23CF-44E3-9099-C40C66FF867C}">
                  <a14:compatExt spid="_x0000_s3115"/>
                </a:ext>
                <a:ext uri="{FF2B5EF4-FFF2-40B4-BE49-F238E27FC236}">
                  <a16:creationId xmlns:a16="http://schemas.microsoft.com/office/drawing/2014/main" id="{00000000-0008-0000-05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1704975</xdr:colOff>
          <xdr:row>28</xdr:row>
          <xdr:rowOff>28575</xdr:rowOff>
        </xdr:from>
        <xdr:to>
          <xdr:col>7</xdr:col>
          <xdr:colOff>1038225</xdr:colOff>
          <xdr:row>29</xdr:row>
          <xdr:rowOff>9525</xdr:rowOff>
        </xdr:to>
        <xdr:sp macro="" textlink="">
          <xdr:nvSpPr>
            <xdr:cNvPr id="3116" name="Drop Down 44" hidden="1">
              <a:extLst>
                <a:ext uri="{63B3BB69-23CF-44E3-9099-C40C66FF867C}">
                  <a14:compatExt spid="_x0000_s3116"/>
                </a:ext>
                <a:ext uri="{FF2B5EF4-FFF2-40B4-BE49-F238E27FC236}">
                  <a16:creationId xmlns:a16="http://schemas.microsoft.com/office/drawing/2014/main" id="{00000000-0008-0000-05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1704975</xdr:colOff>
          <xdr:row>21</xdr:row>
          <xdr:rowOff>9525</xdr:rowOff>
        </xdr:from>
        <xdr:to>
          <xdr:col>7</xdr:col>
          <xdr:colOff>1038225</xdr:colOff>
          <xdr:row>22</xdr:row>
          <xdr:rowOff>9525</xdr:rowOff>
        </xdr:to>
        <xdr:sp macro="" textlink="">
          <xdr:nvSpPr>
            <xdr:cNvPr id="3118" name="Drop Down 46" hidden="1">
              <a:extLst>
                <a:ext uri="{63B3BB69-23CF-44E3-9099-C40C66FF867C}">
                  <a14:compatExt spid="_x0000_s3118"/>
                </a:ext>
                <a:ext uri="{FF2B5EF4-FFF2-40B4-BE49-F238E27FC236}">
                  <a16:creationId xmlns:a16="http://schemas.microsoft.com/office/drawing/2014/main" id="{00000000-0008-0000-05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1704975</xdr:colOff>
          <xdr:row>26</xdr:row>
          <xdr:rowOff>28575</xdr:rowOff>
        </xdr:from>
        <xdr:to>
          <xdr:col>7</xdr:col>
          <xdr:colOff>1038225</xdr:colOff>
          <xdr:row>27</xdr:row>
          <xdr:rowOff>9525</xdr:rowOff>
        </xdr:to>
        <xdr:sp macro="" textlink="">
          <xdr:nvSpPr>
            <xdr:cNvPr id="3141" name="Drop Down 69" hidden="1">
              <a:extLst>
                <a:ext uri="{63B3BB69-23CF-44E3-9099-C40C66FF867C}">
                  <a14:compatExt spid="_x0000_s3141"/>
                </a:ext>
                <a:ext uri="{FF2B5EF4-FFF2-40B4-BE49-F238E27FC236}">
                  <a16:creationId xmlns:a16="http://schemas.microsoft.com/office/drawing/2014/main" id="{00000000-0008-0000-0500-00004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1704975</xdr:colOff>
          <xdr:row>23</xdr:row>
          <xdr:rowOff>19050</xdr:rowOff>
        </xdr:from>
        <xdr:to>
          <xdr:col>7</xdr:col>
          <xdr:colOff>1038225</xdr:colOff>
          <xdr:row>24</xdr:row>
          <xdr:rowOff>9525</xdr:rowOff>
        </xdr:to>
        <xdr:sp macro="" textlink="">
          <xdr:nvSpPr>
            <xdr:cNvPr id="3142" name="Drop Down 70" hidden="1">
              <a:extLst>
                <a:ext uri="{63B3BB69-23CF-44E3-9099-C40C66FF867C}">
                  <a14:compatExt spid="_x0000_s3142"/>
                </a:ext>
                <a:ext uri="{FF2B5EF4-FFF2-40B4-BE49-F238E27FC236}">
                  <a16:creationId xmlns:a16="http://schemas.microsoft.com/office/drawing/2014/main" id="{00000000-0008-0000-0500-00004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571519</xdr:colOff>
      <xdr:row>1</xdr:row>
      <xdr:rowOff>89648</xdr:rowOff>
    </xdr:from>
    <xdr:to>
      <xdr:col>13</xdr:col>
      <xdr:colOff>1064578</xdr:colOff>
      <xdr:row>3</xdr:row>
      <xdr:rowOff>33619</xdr:rowOff>
    </xdr:to>
    <xdr:sp macro="" textlink="">
      <xdr:nvSpPr>
        <xdr:cNvPr id="9" name="U-Turn Arrow 8">
          <a:hlinkClick xmlns:r="http://schemas.openxmlformats.org/officeDocument/2006/relationships" r:id="rId1"/>
          <a:extLst>
            <a:ext uri="{FF2B5EF4-FFF2-40B4-BE49-F238E27FC236}">
              <a16:creationId xmlns:a16="http://schemas.microsoft.com/office/drawing/2014/main" id="{00000000-0008-0000-0500-000009000000}"/>
            </a:ext>
          </a:extLst>
        </xdr:cNvPr>
        <xdr:cNvSpPr/>
      </xdr:nvSpPr>
      <xdr:spPr>
        <a:xfrm>
          <a:off x="11430019" y="313766"/>
          <a:ext cx="493059" cy="392206"/>
        </a:xfrm>
        <a:prstGeom prst="uturnArrow">
          <a:avLst/>
        </a:prstGeom>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l-GR"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6</xdr:col>
          <xdr:colOff>1695450</xdr:colOff>
          <xdr:row>24</xdr:row>
          <xdr:rowOff>19050</xdr:rowOff>
        </xdr:from>
        <xdr:to>
          <xdr:col>7</xdr:col>
          <xdr:colOff>1038225</xdr:colOff>
          <xdr:row>25</xdr:row>
          <xdr:rowOff>9525</xdr:rowOff>
        </xdr:to>
        <xdr:sp macro="" textlink="">
          <xdr:nvSpPr>
            <xdr:cNvPr id="3160" name="Drop Down 88" hidden="1">
              <a:extLst>
                <a:ext uri="{63B3BB69-23CF-44E3-9099-C40C66FF867C}">
                  <a14:compatExt spid="_x0000_s3160"/>
                </a:ext>
                <a:ext uri="{FF2B5EF4-FFF2-40B4-BE49-F238E27FC236}">
                  <a16:creationId xmlns:a16="http://schemas.microsoft.com/office/drawing/2014/main" id="{00000000-0008-0000-0500-00005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8</xdr:col>
      <xdr:colOff>1131794</xdr:colOff>
      <xdr:row>1</xdr:row>
      <xdr:rowOff>44823</xdr:rowOff>
    </xdr:from>
    <xdr:to>
      <xdr:col>8</xdr:col>
      <xdr:colOff>1624853</xdr:colOff>
      <xdr:row>2</xdr:row>
      <xdr:rowOff>212912</xdr:rowOff>
    </xdr:to>
    <xdr:sp macro="" textlink="">
      <xdr:nvSpPr>
        <xdr:cNvPr id="2" name="U-Turn Arrow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2192000" y="268941"/>
          <a:ext cx="493059" cy="392206"/>
        </a:xfrm>
        <a:prstGeom prst="uturnArrow">
          <a:avLst/>
        </a:prstGeom>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l-GR" sz="11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123822</xdr:colOff>
      <xdr:row>2</xdr:row>
      <xdr:rowOff>2720</xdr:rowOff>
    </xdr:from>
    <xdr:to>
      <xdr:col>19</xdr:col>
      <xdr:colOff>611439</xdr:colOff>
      <xdr:row>4</xdr:row>
      <xdr:rowOff>9844</xdr:rowOff>
    </xdr:to>
    <xdr:sp macro="" textlink="">
      <xdr:nvSpPr>
        <xdr:cNvPr id="2" name="U-Turn Arrow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2134847" y="383720"/>
          <a:ext cx="487617" cy="388124"/>
        </a:xfrm>
        <a:prstGeom prst="uturnArrow">
          <a:avLst/>
        </a:prstGeom>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l-GR" sz="11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208125</xdr:colOff>
      <xdr:row>1</xdr:row>
      <xdr:rowOff>136070</xdr:rowOff>
    </xdr:from>
    <xdr:to>
      <xdr:col>14</xdr:col>
      <xdr:colOff>710709</xdr:colOff>
      <xdr:row>3</xdr:row>
      <xdr:rowOff>133669</xdr:rowOff>
    </xdr:to>
    <xdr:sp macro="" textlink="">
      <xdr:nvSpPr>
        <xdr:cNvPr id="2" name="U-Turn Arrow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10733250" y="317045"/>
          <a:ext cx="502584" cy="388124"/>
        </a:xfrm>
        <a:prstGeom prst="uturnArrow">
          <a:avLst/>
        </a:prstGeom>
        <a:scene3d>
          <a:camera prst="orthographicFront"/>
          <a:lightRig rig="threePt" dir="t"/>
        </a:scene3d>
        <a:sp3d>
          <a:bevelT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l-GR" sz="110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xdr:col>
      <xdr:colOff>208125</xdr:colOff>
      <xdr:row>1</xdr:row>
      <xdr:rowOff>136070</xdr:rowOff>
    </xdr:from>
    <xdr:to>
      <xdr:col>17</xdr:col>
      <xdr:colOff>710709</xdr:colOff>
      <xdr:row>3</xdr:row>
      <xdr:rowOff>133669</xdr:rowOff>
    </xdr:to>
    <xdr:sp macro="" textlink="">
      <xdr:nvSpPr>
        <xdr:cNvPr id="2" name="U-Turn Arrow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0821696" y="312963"/>
          <a:ext cx="502584" cy="392206"/>
        </a:xfrm>
        <a:prstGeom prst="utur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l-GR" sz="1100">
            <a:solidFill>
              <a:schemeClr val="tx1"/>
            </a:solidFill>
          </a:endParaRPr>
        </a:p>
      </xdr:txBody>
    </xdr:sp>
    <xdr:clientData/>
  </xdr:twoCellAnchor>
  <xdr:twoCellAnchor>
    <xdr:from>
      <xdr:col>1</xdr:col>
      <xdr:colOff>0</xdr:colOff>
      <xdr:row>8</xdr:row>
      <xdr:rowOff>0</xdr:rowOff>
    </xdr:from>
    <xdr:to>
      <xdr:col>17</xdr:col>
      <xdr:colOff>190500</xdr:colOff>
      <xdr:row>23</xdr:row>
      <xdr:rowOff>89808</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26</xdr:row>
      <xdr:rowOff>0</xdr:rowOff>
    </xdr:from>
    <xdr:to>
      <xdr:col>17</xdr:col>
      <xdr:colOff>190500</xdr:colOff>
      <xdr:row>41</xdr:row>
      <xdr:rowOff>89808</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44</xdr:row>
      <xdr:rowOff>0</xdr:rowOff>
    </xdr:from>
    <xdr:to>
      <xdr:col>17</xdr:col>
      <xdr:colOff>190500</xdr:colOff>
      <xdr:row>59</xdr:row>
      <xdr:rowOff>89808</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62</xdr:row>
      <xdr:rowOff>0</xdr:rowOff>
    </xdr:from>
    <xdr:to>
      <xdr:col>17</xdr:col>
      <xdr:colOff>190500</xdr:colOff>
      <xdr:row>77</xdr:row>
      <xdr:rowOff>89808</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80</xdr:row>
      <xdr:rowOff>0</xdr:rowOff>
    </xdr:from>
    <xdr:to>
      <xdr:col>17</xdr:col>
      <xdr:colOff>190500</xdr:colOff>
      <xdr:row>95</xdr:row>
      <xdr:rowOff>0</xdr:rowOff>
    </xdr:to>
    <xdr:graphicFrame macro="">
      <xdr:nvGraphicFramePr>
        <xdr:cNvPr id="10" name="Chart 9">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98</xdr:row>
      <xdr:rowOff>0</xdr:rowOff>
    </xdr:from>
    <xdr:to>
      <xdr:col>17</xdr:col>
      <xdr:colOff>190500</xdr:colOff>
      <xdr:row>113</xdr:row>
      <xdr:rowOff>89808</xdr:rowOff>
    </xdr:to>
    <xdr:graphicFrame macro="">
      <xdr:nvGraphicFramePr>
        <xdr:cNvPr id="11" name="Chart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theme/theme1.xml><?xml version="1.0" encoding="utf-8"?>
<a:theme xmlns:a="http://schemas.openxmlformats.org/drawingml/2006/main" name="Office Theme">
  <a:themeElements>
    <a:clrScheme name="Custom 1">
      <a:dk1>
        <a:srgbClr val="000000"/>
      </a:dk1>
      <a:lt1>
        <a:srgbClr val="FFFFFF"/>
      </a:lt1>
      <a:dk2>
        <a:srgbClr val="002776"/>
      </a:dk2>
      <a:lt2>
        <a:srgbClr val="FFFFFF"/>
      </a:lt2>
      <a:accent1>
        <a:srgbClr val="00A1DE"/>
      </a:accent1>
      <a:accent2>
        <a:srgbClr val="92D400"/>
      </a:accent2>
      <a:accent3>
        <a:srgbClr val="72C7E7"/>
      </a:accent3>
      <a:accent4>
        <a:srgbClr val="3C8A2E"/>
      </a:accent4>
      <a:accent5>
        <a:srgbClr val="002776"/>
      </a:accent5>
      <a:accent6>
        <a:srgbClr val="C9DD03"/>
      </a:accent6>
      <a:hlink>
        <a:srgbClr val="00A1DE"/>
      </a:hlink>
      <a:folHlink>
        <a:srgbClr val="72C7E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28"/>
  <sheetViews>
    <sheetView showGridLines="0" view="pageBreakPreview" zoomScale="115" zoomScaleNormal="70" zoomScaleSheetLayoutView="115" workbookViewId="0"/>
  </sheetViews>
  <sheetFormatPr defaultColWidth="9.1328125" defaultRowHeight="14.25" x14ac:dyDescent="0.45"/>
  <cols>
    <col min="1" max="1" width="4.1328125" style="2" customWidth="1"/>
    <col min="2" max="2" width="41.1328125" style="2" bestFit="1" customWidth="1"/>
    <col min="3" max="16384" width="9.1328125" style="2"/>
  </cols>
  <sheetData>
    <row r="2" spans="2:11" x14ac:dyDescent="0.45">
      <c r="K2" s="167" t="s">
        <v>254</v>
      </c>
    </row>
    <row r="8" spans="2:11" ht="49.5" customHeight="1" x14ac:dyDescent="0.45">
      <c r="B8" s="5"/>
      <c r="G8"/>
    </row>
    <row r="9" spans="2:11" ht="56.25" customHeight="1" x14ac:dyDescent="0.45">
      <c r="B9" s="1"/>
      <c r="G9"/>
    </row>
    <row r="10" spans="2:11" ht="41.25" customHeight="1" x14ac:dyDescent="0.45">
      <c r="B10" s="164"/>
      <c r="G10"/>
    </row>
    <row r="11" spans="2:11" x14ac:dyDescent="0.45">
      <c r="B11" s="3"/>
      <c r="G11"/>
    </row>
    <row r="12" spans="2:11" x14ac:dyDescent="0.45">
      <c r="G12"/>
    </row>
    <row r="13" spans="2:11" ht="17.25" x14ac:dyDescent="0.45">
      <c r="G13"/>
      <c r="H13" s="4"/>
    </row>
    <row r="14" spans="2:11" x14ac:dyDescent="0.45">
      <c r="G14"/>
    </row>
    <row r="15" spans="2:11" x14ac:dyDescent="0.45">
      <c r="G15"/>
    </row>
    <row r="16" spans="2:11" ht="17.25" x14ac:dyDescent="0.45">
      <c r="E16" s="4"/>
      <c r="G16"/>
    </row>
    <row r="17" spans="5:7" ht="17.25" x14ac:dyDescent="0.45">
      <c r="E17" s="4"/>
      <c r="G17"/>
    </row>
    <row r="18" spans="5:7" x14ac:dyDescent="0.45">
      <c r="G18"/>
    </row>
    <row r="19" spans="5:7" x14ac:dyDescent="0.45">
      <c r="G19"/>
    </row>
    <row r="20" spans="5:7" x14ac:dyDescent="0.45">
      <c r="G20"/>
    </row>
    <row r="21" spans="5:7" x14ac:dyDescent="0.45">
      <c r="G21"/>
    </row>
    <row r="22" spans="5:7" x14ac:dyDescent="0.45">
      <c r="G22"/>
    </row>
    <row r="23" spans="5:7" x14ac:dyDescent="0.45">
      <c r="G23"/>
    </row>
    <row r="24" spans="5:7" x14ac:dyDescent="0.45">
      <c r="G24"/>
    </row>
    <row r="25" spans="5:7" x14ac:dyDescent="0.45">
      <c r="G25"/>
    </row>
    <row r="26" spans="5:7" x14ac:dyDescent="0.45">
      <c r="G26"/>
    </row>
    <row r="27" spans="5:7" x14ac:dyDescent="0.45">
      <c r="G27"/>
    </row>
    <row r="28" spans="5:7" x14ac:dyDescent="0.45">
      <c r="G28"/>
    </row>
  </sheetData>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97"/>
  <sheetViews>
    <sheetView showGridLines="0" view="pageBreakPreview" zoomScale="85" zoomScaleNormal="70" zoomScaleSheetLayoutView="85" workbookViewId="0">
      <selection activeCell="B2" sqref="B2"/>
    </sheetView>
  </sheetViews>
  <sheetFormatPr defaultColWidth="9.1328125" defaultRowHeight="13.5" x14ac:dyDescent="0.45"/>
  <cols>
    <col min="1" max="1" width="3.73046875" style="7" customWidth="1"/>
    <col min="2" max="6" width="3.59765625" style="7" customWidth="1"/>
    <col min="7" max="7" width="24.86328125" style="7" customWidth="1"/>
    <col min="8" max="18" width="11.1328125" style="12" customWidth="1"/>
    <col min="19" max="16384" width="9.1328125" style="7"/>
  </cols>
  <sheetData>
    <row r="2" spans="2:18" ht="15" x14ac:dyDescent="0.45">
      <c r="B2" s="6" t="str">
        <f>'Usage notes'!B2</f>
        <v>Save As You Sail Modelling Tool</v>
      </c>
      <c r="Q2" s="167" t="s">
        <v>254</v>
      </c>
    </row>
    <row r="3" spans="2:18" ht="13.9" x14ac:dyDescent="0.45">
      <c r="B3" s="8" t="str">
        <f>'Usage notes'!B3</f>
        <v xml:space="preserve">Sustainable Shipping Initiative </v>
      </c>
    </row>
    <row r="4" spans="2:18" ht="13.9" x14ac:dyDescent="0.45">
      <c r="B4" s="9" t="s">
        <v>163</v>
      </c>
    </row>
    <row r="5" spans="2:18" ht="13.9" x14ac:dyDescent="0.45">
      <c r="B5" s="23" t="s">
        <v>21</v>
      </c>
      <c r="J5" s="88"/>
      <c r="R5" s="88" t="s">
        <v>158</v>
      </c>
    </row>
    <row r="7" spans="2:18" s="9" customFormat="1" ht="13.9" x14ac:dyDescent="0.45">
      <c r="B7" s="11" t="s">
        <v>176</v>
      </c>
      <c r="C7" s="11"/>
      <c r="D7" s="11"/>
      <c r="E7" s="11"/>
      <c r="F7" s="11"/>
      <c r="G7" s="11"/>
      <c r="H7" s="13"/>
      <c r="I7" s="13"/>
      <c r="J7" s="13"/>
      <c r="K7" s="13"/>
      <c r="L7" s="13"/>
      <c r="M7" s="13"/>
      <c r="N7" s="13"/>
      <c r="O7" s="13"/>
      <c r="P7" s="13"/>
      <c r="Q7" s="13"/>
      <c r="R7" s="13"/>
    </row>
    <row r="25" spans="2:18" s="9" customFormat="1" ht="13.9" x14ac:dyDescent="0.45">
      <c r="B25" s="11" t="s">
        <v>177</v>
      </c>
      <c r="C25" s="11"/>
      <c r="D25" s="11"/>
      <c r="E25" s="11"/>
      <c r="F25" s="11"/>
      <c r="G25" s="11"/>
      <c r="H25" s="13"/>
      <c r="I25" s="13"/>
      <c r="J25" s="13"/>
      <c r="K25" s="13"/>
      <c r="L25" s="13"/>
      <c r="M25" s="13"/>
      <c r="N25" s="13"/>
      <c r="O25" s="13"/>
      <c r="P25" s="13"/>
      <c r="Q25" s="13"/>
      <c r="R25" s="13"/>
    </row>
    <row r="43" spans="2:18" s="9" customFormat="1" ht="13.9" x14ac:dyDescent="0.45">
      <c r="B43" s="103" t="s">
        <v>180</v>
      </c>
      <c r="C43" s="103"/>
      <c r="D43" s="103"/>
      <c r="E43" s="103"/>
      <c r="F43" s="103"/>
      <c r="G43" s="103"/>
      <c r="H43" s="104"/>
      <c r="I43" s="104"/>
      <c r="J43" s="104"/>
      <c r="K43" s="104"/>
      <c r="L43" s="104"/>
      <c r="M43" s="104"/>
      <c r="N43" s="104"/>
      <c r="O43" s="104"/>
      <c r="P43" s="104"/>
      <c r="Q43" s="104"/>
      <c r="R43" s="104"/>
    </row>
    <row r="61" spans="2:18" s="107" customFormat="1" ht="13.9" x14ac:dyDescent="0.45">
      <c r="B61" s="105" t="s">
        <v>182</v>
      </c>
      <c r="C61" s="105"/>
      <c r="D61" s="105"/>
      <c r="E61" s="105"/>
      <c r="F61" s="105"/>
      <c r="G61" s="105"/>
      <c r="H61" s="106"/>
      <c r="I61" s="106"/>
      <c r="J61" s="106"/>
      <c r="K61" s="106"/>
      <c r="L61" s="106"/>
      <c r="M61" s="106"/>
      <c r="N61" s="106"/>
      <c r="O61" s="106"/>
      <c r="P61" s="106"/>
      <c r="Q61" s="106"/>
      <c r="R61" s="106"/>
    </row>
    <row r="79" spans="2:18" s="107" customFormat="1" ht="13.9" x14ac:dyDescent="0.45">
      <c r="B79" s="105" t="s">
        <v>186</v>
      </c>
      <c r="C79" s="105"/>
      <c r="D79" s="105"/>
      <c r="E79" s="105"/>
      <c r="F79" s="105"/>
      <c r="G79" s="105"/>
      <c r="H79" s="106"/>
      <c r="I79" s="106"/>
      <c r="J79" s="106"/>
      <c r="K79" s="106"/>
      <c r="L79" s="106"/>
      <c r="M79" s="106"/>
      <c r="N79" s="106"/>
      <c r="O79" s="106"/>
      <c r="P79" s="106"/>
      <c r="Q79" s="106"/>
      <c r="R79" s="106"/>
    </row>
    <row r="97" spans="2:18" s="107" customFormat="1" ht="13.9" x14ac:dyDescent="0.45">
      <c r="B97" s="105" t="s">
        <v>191</v>
      </c>
      <c r="C97" s="105"/>
      <c r="D97" s="105"/>
      <c r="E97" s="105"/>
      <c r="F97" s="105"/>
      <c r="G97" s="105"/>
      <c r="H97" s="106"/>
      <c r="I97" s="106"/>
      <c r="J97" s="106"/>
      <c r="K97" s="106"/>
      <c r="L97" s="106"/>
      <c r="M97" s="106"/>
      <c r="N97" s="106"/>
      <c r="O97" s="106"/>
      <c r="P97" s="106"/>
      <c r="Q97" s="106"/>
      <c r="R97" s="106"/>
    </row>
  </sheetData>
  <pageMargins left="0.70866141732283472" right="0.70866141732283472" top="0.74803149606299213" bottom="0.74803149606299213" header="0.31496062992125984" footer="0.31496062992125984"/>
  <pageSetup paperSize="9" scale="65" orientation="landscape" r:id="rId1"/>
  <rowBreaks count="2" manualBreakCount="2">
    <brk id="41" min="1" max="17" man="1"/>
    <brk id="77" min="1" max="1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topLeftCell="A1048576" workbookViewId="0">
      <selection activeCell="B2" sqref="B2"/>
    </sheetView>
  </sheetViews>
  <sheetFormatPr defaultRowHeight="14.25" zeroHeight="1" x14ac:dyDescent="0.45"/>
  <sheetData>
    <row r="1" hidden="1" x14ac:dyDescent="0.4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75"/>
  <sheetViews>
    <sheetView view="pageBreakPreview" zoomScale="85" zoomScaleNormal="85" zoomScaleSheetLayoutView="85" workbookViewId="0">
      <selection activeCell="B2" sqref="B2"/>
    </sheetView>
  </sheetViews>
  <sheetFormatPr defaultRowHeight="14.25" outlineLevelRow="1" x14ac:dyDescent="0.45"/>
  <cols>
    <col min="1" max="1" width="11" customWidth="1"/>
    <col min="4" max="4" width="10.86328125" customWidth="1"/>
    <col min="7" max="7" width="11.265625" customWidth="1"/>
  </cols>
  <sheetData>
    <row r="1" spans="1:17" x14ac:dyDescent="0.45">
      <c r="A1" t="s">
        <v>66</v>
      </c>
      <c r="D1" t="s">
        <v>67</v>
      </c>
      <c r="G1" t="s">
        <v>68</v>
      </c>
      <c r="Q1" s="167" t="s">
        <v>254</v>
      </c>
    </row>
    <row r="2" spans="1:17" x14ac:dyDescent="0.45">
      <c r="A2" t="s">
        <v>69</v>
      </c>
      <c r="B2" t="s">
        <v>70</v>
      </c>
      <c r="D2" t="s">
        <v>69</v>
      </c>
      <c r="E2" t="s">
        <v>70</v>
      </c>
      <c r="G2" t="s">
        <v>69</v>
      </c>
      <c r="H2" t="s">
        <v>70</v>
      </c>
    </row>
    <row r="3" spans="1:17" hidden="1" outlineLevel="1" x14ac:dyDescent="0.45">
      <c r="A3" s="61" t="e">
        <f ca="1">_xll.BDH($A$1,$B$2:$B$2,"01/01/2000","24/04/2013","Dir=V","Dts=S","Sort=A","Quote=C","QtTyp=Y","Days=W","Per=cd","DtFmt=D","Fill=P","UseDPDF=Y","cols=2;rows=3473")</f>
        <v>#NAME?</v>
      </c>
      <c r="B3" t="s">
        <v>71</v>
      </c>
      <c r="D3" s="61" t="e">
        <f ca="1">_xll.BDH($D$1,$E$2:$E$2,"01/01/2000","24/04/2013","Dir=V","Dts=S","Sort=A","Quote=C","QtTyp=Y","Days=W","Per=cd","DtFmt=D","Fill=P","UseDPDF=Y","cols=2;rows=3473")</f>
        <v>#NAME?</v>
      </c>
      <c r="E3" t="s">
        <v>71</v>
      </c>
      <c r="G3" s="61" t="e">
        <f ca="1">_xll.BDH($G$1,$H$2:$H$2,"01/01/2000","24/04/2013","Dir=V","Dts=S","Sort=A","Quote=C","QtTyp=Y","Days=W","Per=cd","DtFmt=D","Fill=P","UseDPDF=Y","cols=2;rows=3473")</f>
        <v>#NAME?</v>
      </c>
      <c r="H3">
        <v>25.08</v>
      </c>
    </row>
    <row r="4" spans="1:17" hidden="1" outlineLevel="1" x14ac:dyDescent="0.45">
      <c r="A4" s="61">
        <v>36529</v>
      </c>
      <c r="B4" t="s">
        <v>71</v>
      </c>
      <c r="D4" s="61">
        <v>36529</v>
      </c>
      <c r="E4" t="s">
        <v>71</v>
      </c>
      <c r="G4" s="61">
        <v>36529</v>
      </c>
      <c r="H4">
        <v>24.39</v>
      </c>
    </row>
    <row r="5" spans="1:17" hidden="1" outlineLevel="1" x14ac:dyDescent="0.45">
      <c r="A5" s="61">
        <v>36530</v>
      </c>
      <c r="B5" t="s">
        <v>71</v>
      </c>
      <c r="D5" s="61">
        <v>36530</v>
      </c>
      <c r="E5" t="s">
        <v>71</v>
      </c>
      <c r="G5" s="61">
        <v>36530</v>
      </c>
      <c r="H5">
        <v>23.73</v>
      </c>
    </row>
    <row r="6" spans="1:17" hidden="1" outlineLevel="1" x14ac:dyDescent="0.45">
      <c r="A6" s="61">
        <v>36531</v>
      </c>
      <c r="B6" t="s">
        <v>71</v>
      </c>
      <c r="D6" s="61">
        <v>36531</v>
      </c>
      <c r="E6" t="s">
        <v>71</v>
      </c>
      <c r="G6" s="61">
        <v>36531</v>
      </c>
      <c r="H6">
        <v>23.62</v>
      </c>
    </row>
    <row r="7" spans="1:17" hidden="1" outlineLevel="1" x14ac:dyDescent="0.45">
      <c r="A7" s="61">
        <v>36532</v>
      </c>
      <c r="B7" t="s">
        <v>71</v>
      </c>
      <c r="D7" s="61">
        <v>36532</v>
      </c>
      <c r="E7" t="s">
        <v>71</v>
      </c>
      <c r="G7" s="61">
        <v>36532</v>
      </c>
      <c r="H7">
        <v>23.09</v>
      </c>
    </row>
    <row r="8" spans="1:17" hidden="1" outlineLevel="1" x14ac:dyDescent="0.45">
      <c r="A8" s="61">
        <v>36535</v>
      </c>
      <c r="B8" t="s">
        <v>71</v>
      </c>
      <c r="D8" s="61">
        <v>36535</v>
      </c>
      <c r="E8" t="s">
        <v>71</v>
      </c>
      <c r="G8" s="61">
        <v>36535</v>
      </c>
      <c r="H8">
        <v>23.73</v>
      </c>
    </row>
    <row r="9" spans="1:17" hidden="1" outlineLevel="1" x14ac:dyDescent="0.45">
      <c r="A9" s="61">
        <v>36536</v>
      </c>
      <c r="B9" t="s">
        <v>71</v>
      </c>
      <c r="D9" s="61">
        <v>36536</v>
      </c>
      <c r="E9" t="s">
        <v>71</v>
      </c>
      <c r="G9" s="61">
        <v>36536</v>
      </c>
      <c r="H9">
        <v>24.62</v>
      </c>
    </row>
    <row r="10" spans="1:17" hidden="1" outlineLevel="1" x14ac:dyDescent="0.45">
      <c r="A10" s="61">
        <v>36537</v>
      </c>
      <c r="B10" t="s">
        <v>71</v>
      </c>
      <c r="D10" s="61">
        <v>36537</v>
      </c>
      <c r="E10" t="s">
        <v>71</v>
      </c>
      <c r="G10" s="61">
        <v>36537</v>
      </c>
      <c r="H10">
        <v>24.81</v>
      </c>
    </row>
    <row r="11" spans="1:17" hidden="1" outlineLevel="1" x14ac:dyDescent="0.45">
      <c r="A11" s="61">
        <v>36538</v>
      </c>
      <c r="B11" t="s">
        <v>71</v>
      </c>
      <c r="D11" s="61">
        <v>36538</v>
      </c>
      <c r="E11" t="s">
        <v>71</v>
      </c>
      <c r="G11" s="61">
        <v>36538</v>
      </c>
      <c r="H11">
        <v>24.98</v>
      </c>
    </row>
    <row r="12" spans="1:17" hidden="1" outlineLevel="1" x14ac:dyDescent="0.45">
      <c r="A12" s="61">
        <v>36539</v>
      </c>
      <c r="B12" t="s">
        <v>71</v>
      </c>
      <c r="D12" s="61">
        <v>36539</v>
      </c>
      <c r="E12" t="s">
        <v>71</v>
      </c>
      <c r="G12" s="61">
        <v>36539</v>
      </c>
      <c r="H12">
        <v>25.47</v>
      </c>
    </row>
    <row r="13" spans="1:17" hidden="1" outlineLevel="1" x14ac:dyDescent="0.45">
      <c r="A13" s="61">
        <v>36542</v>
      </c>
      <c r="B13" t="s">
        <v>71</v>
      </c>
      <c r="D13" s="61">
        <v>36542</v>
      </c>
      <c r="E13" t="s">
        <v>71</v>
      </c>
      <c r="G13" s="61">
        <v>36542</v>
      </c>
      <c r="H13">
        <v>25.65</v>
      </c>
    </row>
    <row r="14" spans="1:17" hidden="1" outlineLevel="1" x14ac:dyDescent="0.45">
      <c r="A14" s="61">
        <v>36543</v>
      </c>
      <c r="B14" t="s">
        <v>71</v>
      </c>
      <c r="D14" s="61">
        <v>36543</v>
      </c>
      <c r="E14" t="s">
        <v>71</v>
      </c>
      <c r="G14" s="61">
        <v>36543</v>
      </c>
      <c r="H14">
        <v>26.05</v>
      </c>
    </row>
    <row r="15" spans="1:17" hidden="1" outlineLevel="1" x14ac:dyDescent="0.45">
      <c r="A15" s="61">
        <v>36544</v>
      </c>
      <c r="B15" t="s">
        <v>71</v>
      </c>
      <c r="D15" s="61">
        <v>36544</v>
      </c>
      <c r="E15" t="s">
        <v>71</v>
      </c>
      <c r="G15" s="61">
        <v>36544</v>
      </c>
      <c r="H15">
        <v>25.84</v>
      </c>
    </row>
    <row r="16" spans="1:17" hidden="1" outlineLevel="1" x14ac:dyDescent="0.45">
      <c r="A16" s="61">
        <v>36545</v>
      </c>
      <c r="B16" t="s">
        <v>71</v>
      </c>
      <c r="D16" s="61">
        <v>36545</v>
      </c>
      <c r="E16" t="s">
        <v>71</v>
      </c>
      <c r="G16" s="61">
        <v>36545</v>
      </c>
      <c r="H16">
        <v>26.1</v>
      </c>
    </row>
    <row r="17" spans="1:8" hidden="1" outlineLevel="1" x14ac:dyDescent="0.45">
      <c r="A17" s="61">
        <v>36546</v>
      </c>
      <c r="B17" t="s">
        <v>71</v>
      </c>
      <c r="D17" s="61">
        <v>36546</v>
      </c>
      <c r="E17" t="s">
        <v>71</v>
      </c>
      <c r="G17" s="61">
        <v>36546</v>
      </c>
      <c r="H17">
        <v>26.35</v>
      </c>
    </row>
    <row r="18" spans="1:8" hidden="1" outlineLevel="1" x14ac:dyDescent="0.45">
      <c r="A18" s="61">
        <v>36549</v>
      </c>
      <c r="B18" t="s">
        <v>71</v>
      </c>
      <c r="D18" s="61">
        <v>36549</v>
      </c>
      <c r="E18" t="s">
        <v>71</v>
      </c>
      <c r="G18" s="61">
        <v>36549</v>
      </c>
      <c r="H18">
        <v>26.06</v>
      </c>
    </row>
    <row r="19" spans="1:8" hidden="1" outlineLevel="1" x14ac:dyDescent="0.45">
      <c r="A19" s="61">
        <v>36550</v>
      </c>
      <c r="B19" t="s">
        <v>71</v>
      </c>
      <c r="D19" s="61">
        <v>36550</v>
      </c>
      <c r="E19" t="s">
        <v>71</v>
      </c>
      <c r="G19" s="61">
        <v>36550</v>
      </c>
      <c r="H19">
        <v>26.54</v>
      </c>
    </row>
    <row r="20" spans="1:8" hidden="1" outlineLevel="1" x14ac:dyDescent="0.45">
      <c r="A20" s="61">
        <v>36551</v>
      </c>
      <c r="B20" t="s">
        <v>71</v>
      </c>
      <c r="D20" s="61">
        <v>36551</v>
      </c>
      <c r="E20" t="s">
        <v>71</v>
      </c>
      <c r="G20" s="61">
        <v>36551</v>
      </c>
      <c r="H20">
        <v>26.13</v>
      </c>
    </row>
    <row r="21" spans="1:8" hidden="1" outlineLevel="1" x14ac:dyDescent="0.45">
      <c r="A21" s="61">
        <v>36552</v>
      </c>
      <c r="B21" t="s">
        <v>71</v>
      </c>
      <c r="D21" s="61">
        <v>36552</v>
      </c>
      <c r="E21" t="s">
        <v>71</v>
      </c>
      <c r="G21" s="61">
        <v>36552</v>
      </c>
      <c r="H21">
        <v>25.62</v>
      </c>
    </row>
    <row r="22" spans="1:8" hidden="1" outlineLevel="1" x14ac:dyDescent="0.45">
      <c r="A22" s="61">
        <v>36553</v>
      </c>
      <c r="B22" t="s">
        <v>71</v>
      </c>
      <c r="D22" s="61">
        <v>36553</v>
      </c>
      <c r="E22" t="s">
        <v>71</v>
      </c>
      <c r="G22" s="61">
        <v>36553</v>
      </c>
      <c r="H22">
        <v>25.68</v>
      </c>
    </row>
    <row r="23" spans="1:8" hidden="1" outlineLevel="1" x14ac:dyDescent="0.45">
      <c r="A23" s="61">
        <v>36556</v>
      </c>
      <c r="B23" t="s">
        <v>71</v>
      </c>
      <c r="D23" s="61">
        <v>36556</v>
      </c>
      <c r="E23" t="s">
        <v>71</v>
      </c>
      <c r="G23" s="61">
        <v>36556</v>
      </c>
      <c r="H23">
        <v>25.97</v>
      </c>
    </row>
    <row r="24" spans="1:8" hidden="1" outlineLevel="1" x14ac:dyDescent="0.45">
      <c r="A24" s="61">
        <v>36557</v>
      </c>
      <c r="B24" t="s">
        <v>71</v>
      </c>
      <c r="D24" s="61">
        <v>36557</v>
      </c>
      <c r="E24" t="s">
        <v>71</v>
      </c>
      <c r="G24" s="61">
        <v>36557</v>
      </c>
      <c r="H24">
        <v>26.39</v>
      </c>
    </row>
    <row r="25" spans="1:8" hidden="1" outlineLevel="1" x14ac:dyDescent="0.45">
      <c r="A25" s="61">
        <v>36558</v>
      </c>
      <c r="B25" t="s">
        <v>71</v>
      </c>
      <c r="D25" s="61">
        <v>36558</v>
      </c>
      <c r="E25" t="s">
        <v>71</v>
      </c>
      <c r="G25" s="61">
        <v>36558</v>
      </c>
      <c r="H25">
        <v>25.93</v>
      </c>
    </row>
    <row r="26" spans="1:8" hidden="1" outlineLevel="1" x14ac:dyDescent="0.45">
      <c r="A26" s="61">
        <v>36559</v>
      </c>
      <c r="B26" t="s">
        <v>71</v>
      </c>
      <c r="D26" s="61">
        <v>36559</v>
      </c>
      <c r="E26" t="s">
        <v>71</v>
      </c>
      <c r="G26" s="61">
        <v>36559</v>
      </c>
      <c r="H26">
        <v>26.66</v>
      </c>
    </row>
    <row r="27" spans="1:8" hidden="1" outlineLevel="1" x14ac:dyDescent="0.45">
      <c r="A27" s="61">
        <v>36560</v>
      </c>
      <c r="B27" t="s">
        <v>71</v>
      </c>
      <c r="D27" s="61">
        <v>36560</v>
      </c>
      <c r="E27" t="s">
        <v>71</v>
      </c>
      <c r="G27" s="61">
        <v>36560</v>
      </c>
      <c r="H27">
        <v>27.07</v>
      </c>
    </row>
    <row r="28" spans="1:8" hidden="1" outlineLevel="1" x14ac:dyDescent="0.45">
      <c r="A28" s="61">
        <v>36563</v>
      </c>
      <c r="B28" t="s">
        <v>71</v>
      </c>
      <c r="D28" s="61">
        <v>36563</v>
      </c>
      <c r="E28" t="s">
        <v>71</v>
      </c>
      <c r="G28" s="61">
        <v>36563</v>
      </c>
      <c r="H28">
        <v>26.88</v>
      </c>
    </row>
    <row r="29" spans="1:8" hidden="1" outlineLevel="1" x14ac:dyDescent="0.45">
      <c r="A29" s="61">
        <v>36564</v>
      </c>
      <c r="B29" t="s">
        <v>71</v>
      </c>
      <c r="D29" s="61">
        <v>36564</v>
      </c>
      <c r="E29" t="s">
        <v>71</v>
      </c>
      <c r="G29" s="61">
        <v>36564</v>
      </c>
      <c r="H29">
        <v>26.37</v>
      </c>
    </row>
    <row r="30" spans="1:8" hidden="1" outlineLevel="1" x14ac:dyDescent="0.45">
      <c r="A30" s="61">
        <v>36565</v>
      </c>
      <c r="B30" t="s">
        <v>71</v>
      </c>
      <c r="D30" s="61">
        <v>36565</v>
      </c>
      <c r="E30" t="s">
        <v>71</v>
      </c>
      <c r="G30" s="61">
        <v>36565</v>
      </c>
      <c r="H30">
        <v>26.92</v>
      </c>
    </row>
    <row r="31" spans="1:8" hidden="1" outlineLevel="1" x14ac:dyDescent="0.45">
      <c r="A31" s="61">
        <v>36566</v>
      </c>
      <c r="B31" t="s">
        <v>71</v>
      </c>
      <c r="D31" s="61">
        <v>36566</v>
      </c>
      <c r="E31" t="s">
        <v>71</v>
      </c>
      <c r="G31" s="61">
        <v>36566</v>
      </c>
      <c r="H31">
        <v>27.48</v>
      </c>
    </row>
    <row r="32" spans="1:8" hidden="1" outlineLevel="1" x14ac:dyDescent="0.45">
      <c r="A32" s="61">
        <v>36567</v>
      </c>
      <c r="B32" t="s">
        <v>71</v>
      </c>
      <c r="D32" s="61">
        <v>36567</v>
      </c>
      <c r="E32" t="s">
        <v>71</v>
      </c>
      <c r="G32" s="61">
        <v>36567</v>
      </c>
      <c r="H32">
        <v>27.82</v>
      </c>
    </row>
    <row r="33" spans="1:8" hidden="1" outlineLevel="1" x14ac:dyDescent="0.45">
      <c r="A33" s="61">
        <v>36570</v>
      </c>
      <c r="B33" t="s">
        <v>71</v>
      </c>
      <c r="D33" s="61">
        <v>36570</v>
      </c>
      <c r="E33" t="s">
        <v>71</v>
      </c>
      <c r="G33" s="61">
        <v>36570</v>
      </c>
      <c r="H33">
        <v>28.76</v>
      </c>
    </row>
    <row r="34" spans="1:8" hidden="1" outlineLevel="1" x14ac:dyDescent="0.45">
      <c r="A34" s="61">
        <v>36571</v>
      </c>
      <c r="B34" t="s">
        <v>71</v>
      </c>
      <c r="D34" s="61">
        <v>36571</v>
      </c>
      <c r="E34" t="s">
        <v>71</v>
      </c>
      <c r="G34" s="61">
        <v>36571</v>
      </c>
      <c r="H34">
        <v>27.13</v>
      </c>
    </row>
    <row r="35" spans="1:8" hidden="1" outlineLevel="1" x14ac:dyDescent="0.45">
      <c r="A35" s="61">
        <v>36572</v>
      </c>
      <c r="B35" t="s">
        <v>71</v>
      </c>
      <c r="D35" s="61">
        <v>36572</v>
      </c>
      <c r="E35" t="s">
        <v>71</v>
      </c>
      <c r="G35" s="61">
        <v>36572</v>
      </c>
      <c r="H35">
        <v>27.37</v>
      </c>
    </row>
    <row r="36" spans="1:8" hidden="1" outlineLevel="1" x14ac:dyDescent="0.45">
      <c r="A36" s="61">
        <v>36573</v>
      </c>
      <c r="B36" t="s">
        <v>71</v>
      </c>
      <c r="D36" s="61">
        <v>36573</v>
      </c>
      <c r="E36" t="s">
        <v>71</v>
      </c>
      <c r="G36" s="61">
        <v>36573</v>
      </c>
      <c r="H36">
        <v>26.67</v>
      </c>
    </row>
    <row r="37" spans="1:8" hidden="1" outlineLevel="1" x14ac:dyDescent="0.45">
      <c r="A37" s="61">
        <v>36574</v>
      </c>
      <c r="B37" t="s">
        <v>71</v>
      </c>
      <c r="D37" s="61">
        <v>36574</v>
      </c>
      <c r="E37" t="s">
        <v>71</v>
      </c>
      <c r="G37" s="61">
        <v>36574</v>
      </c>
      <c r="H37">
        <v>26.22</v>
      </c>
    </row>
    <row r="38" spans="1:8" hidden="1" outlineLevel="1" x14ac:dyDescent="0.45">
      <c r="A38" s="61">
        <v>36577</v>
      </c>
      <c r="B38" t="s">
        <v>71</v>
      </c>
      <c r="D38" s="61">
        <v>36577</v>
      </c>
      <c r="E38" t="s">
        <v>71</v>
      </c>
      <c r="G38" s="61">
        <v>36577</v>
      </c>
      <c r="H38">
        <v>25.93</v>
      </c>
    </row>
    <row r="39" spans="1:8" hidden="1" outlineLevel="1" x14ac:dyDescent="0.45">
      <c r="A39" s="61">
        <v>36578</v>
      </c>
      <c r="B39" t="s">
        <v>71</v>
      </c>
      <c r="D39" s="61">
        <v>36578</v>
      </c>
      <c r="E39" t="s">
        <v>71</v>
      </c>
      <c r="G39" s="61">
        <v>36578</v>
      </c>
      <c r="H39">
        <v>26.58</v>
      </c>
    </row>
    <row r="40" spans="1:8" hidden="1" outlineLevel="1" x14ac:dyDescent="0.45">
      <c r="A40" s="61">
        <v>36579</v>
      </c>
      <c r="B40" t="s">
        <v>71</v>
      </c>
      <c r="D40" s="61">
        <v>36579</v>
      </c>
      <c r="E40" t="s">
        <v>71</v>
      </c>
      <c r="G40" s="61">
        <v>36579</v>
      </c>
      <c r="H40">
        <v>27.06</v>
      </c>
    </row>
    <row r="41" spans="1:8" hidden="1" outlineLevel="1" x14ac:dyDescent="0.45">
      <c r="A41" s="61">
        <v>36580</v>
      </c>
      <c r="B41" t="s">
        <v>71</v>
      </c>
      <c r="D41" s="61">
        <v>36580</v>
      </c>
      <c r="E41" t="s">
        <v>71</v>
      </c>
      <c r="G41" s="61">
        <v>36580</v>
      </c>
      <c r="H41">
        <v>27.37</v>
      </c>
    </row>
    <row r="42" spans="1:8" hidden="1" outlineLevel="1" x14ac:dyDescent="0.45">
      <c r="A42" s="61">
        <v>36581</v>
      </c>
      <c r="B42" t="s">
        <v>71</v>
      </c>
      <c r="D42" s="61">
        <v>36581</v>
      </c>
      <c r="E42" t="s">
        <v>71</v>
      </c>
      <c r="G42" s="61">
        <v>36581</v>
      </c>
      <c r="H42">
        <v>27.48</v>
      </c>
    </row>
    <row r="43" spans="1:8" hidden="1" outlineLevel="1" x14ac:dyDescent="0.45">
      <c r="A43" s="61">
        <v>36584</v>
      </c>
      <c r="B43" t="s">
        <v>71</v>
      </c>
      <c r="D43" s="61">
        <v>36584</v>
      </c>
      <c r="E43" t="s">
        <v>71</v>
      </c>
      <c r="G43" s="61">
        <v>36584</v>
      </c>
      <c r="H43">
        <v>27.41</v>
      </c>
    </row>
    <row r="44" spans="1:8" hidden="1" outlineLevel="1" x14ac:dyDescent="0.45">
      <c r="A44" s="61">
        <v>36585</v>
      </c>
      <c r="B44" t="s">
        <v>71</v>
      </c>
      <c r="D44" s="61">
        <v>36585</v>
      </c>
      <c r="E44" t="s">
        <v>71</v>
      </c>
      <c r="G44" s="61">
        <v>36585</v>
      </c>
      <c r="H44">
        <v>28.09</v>
      </c>
    </row>
    <row r="45" spans="1:8" hidden="1" outlineLevel="1" x14ac:dyDescent="0.45">
      <c r="A45" s="61">
        <v>36586</v>
      </c>
      <c r="B45" t="s">
        <v>71</v>
      </c>
      <c r="D45" s="61">
        <v>36586</v>
      </c>
      <c r="E45" t="s">
        <v>71</v>
      </c>
      <c r="G45" s="61">
        <v>36586</v>
      </c>
      <c r="H45">
        <v>29.06</v>
      </c>
    </row>
    <row r="46" spans="1:8" hidden="1" outlineLevel="1" x14ac:dyDescent="0.45">
      <c r="A46" s="61">
        <v>36587</v>
      </c>
      <c r="B46" t="s">
        <v>71</v>
      </c>
      <c r="D46" s="61">
        <v>36587</v>
      </c>
      <c r="E46" t="s">
        <v>71</v>
      </c>
      <c r="G46" s="61">
        <v>36587</v>
      </c>
      <c r="H46">
        <v>29.22</v>
      </c>
    </row>
    <row r="47" spans="1:8" hidden="1" outlineLevel="1" x14ac:dyDescent="0.45">
      <c r="A47" s="61">
        <v>36588</v>
      </c>
      <c r="B47" t="s">
        <v>71</v>
      </c>
      <c r="D47" s="61">
        <v>36588</v>
      </c>
      <c r="E47" t="s">
        <v>71</v>
      </c>
      <c r="G47" s="61">
        <v>36588</v>
      </c>
      <c r="H47">
        <v>28.99</v>
      </c>
    </row>
    <row r="48" spans="1:8" hidden="1" outlineLevel="1" x14ac:dyDescent="0.45">
      <c r="A48" s="61">
        <v>36591</v>
      </c>
      <c r="B48" t="s">
        <v>71</v>
      </c>
      <c r="D48" s="61">
        <v>36591</v>
      </c>
      <c r="E48" t="s">
        <v>71</v>
      </c>
      <c r="G48" s="61">
        <v>36591</v>
      </c>
      <c r="H48">
        <v>29.63</v>
      </c>
    </row>
    <row r="49" spans="1:8" hidden="1" outlineLevel="1" x14ac:dyDescent="0.45">
      <c r="A49" s="61">
        <v>36592</v>
      </c>
      <c r="B49" t="s">
        <v>71</v>
      </c>
      <c r="D49" s="61">
        <v>36592</v>
      </c>
      <c r="E49" t="s">
        <v>71</v>
      </c>
      <c r="G49" s="61">
        <v>36592</v>
      </c>
      <c r="H49">
        <v>31.9</v>
      </c>
    </row>
    <row r="50" spans="1:8" hidden="1" outlineLevel="1" x14ac:dyDescent="0.45">
      <c r="A50" s="61">
        <v>36593</v>
      </c>
      <c r="B50" t="s">
        <v>71</v>
      </c>
      <c r="D50" s="61">
        <v>36593</v>
      </c>
      <c r="E50" t="s">
        <v>71</v>
      </c>
      <c r="G50" s="61">
        <v>36593</v>
      </c>
      <c r="H50">
        <v>28.8</v>
      </c>
    </row>
    <row r="51" spans="1:8" hidden="1" outlineLevel="1" x14ac:dyDescent="0.45">
      <c r="A51" s="61">
        <v>36594</v>
      </c>
      <c r="B51" t="s">
        <v>71</v>
      </c>
      <c r="D51" s="61">
        <v>36594</v>
      </c>
      <c r="E51" t="s">
        <v>71</v>
      </c>
      <c r="G51" s="61">
        <v>36594</v>
      </c>
      <c r="H51">
        <v>29.29</v>
      </c>
    </row>
    <row r="52" spans="1:8" hidden="1" outlineLevel="1" x14ac:dyDescent="0.45">
      <c r="A52" s="61">
        <v>36595</v>
      </c>
      <c r="B52" t="s">
        <v>71</v>
      </c>
      <c r="D52" s="61">
        <v>36595</v>
      </c>
      <c r="E52" t="s">
        <v>71</v>
      </c>
      <c r="G52" s="61">
        <v>36595</v>
      </c>
      <c r="H52">
        <v>28.94</v>
      </c>
    </row>
    <row r="53" spans="1:8" hidden="1" outlineLevel="1" x14ac:dyDescent="0.45">
      <c r="A53" s="61">
        <v>36598</v>
      </c>
      <c r="B53" t="s">
        <v>71</v>
      </c>
      <c r="D53" s="61">
        <v>36598</v>
      </c>
      <c r="E53" t="s">
        <v>71</v>
      </c>
      <c r="G53" s="61">
        <v>36598</v>
      </c>
      <c r="H53">
        <v>28.89</v>
      </c>
    </row>
    <row r="54" spans="1:8" hidden="1" outlineLevel="1" x14ac:dyDescent="0.45">
      <c r="A54" s="61">
        <v>36599</v>
      </c>
      <c r="B54" t="s">
        <v>71</v>
      </c>
      <c r="D54" s="61">
        <v>36599</v>
      </c>
      <c r="E54" t="s">
        <v>71</v>
      </c>
      <c r="G54" s="61">
        <v>36599</v>
      </c>
      <c r="H54">
        <v>28.34</v>
      </c>
    </row>
    <row r="55" spans="1:8" hidden="1" outlineLevel="1" x14ac:dyDescent="0.45">
      <c r="A55" s="61">
        <v>36600</v>
      </c>
      <c r="B55" t="s">
        <v>71</v>
      </c>
      <c r="D55" s="61">
        <v>36600</v>
      </c>
      <c r="E55" t="s">
        <v>71</v>
      </c>
      <c r="G55" s="61">
        <v>36600</v>
      </c>
      <c r="H55">
        <v>27.53</v>
      </c>
    </row>
    <row r="56" spans="1:8" hidden="1" outlineLevel="1" x14ac:dyDescent="0.45">
      <c r="A56" s="61">
        <v>36601</v>
      </c>
      <c r="B56" t="s">
        <v>71</v>
      </c>
      <c r="D56" s="61">
        <v>36601</v>
      </c>
      <c r="E56" t="s">
        <v>71</v>
      </c>
      <c r="G56" s="61">
        <v>36601</v>
      </c>
      <c r="H56">
        <v>27.41</v>
      </c>
    </row>
    <row r="57" spans="1:8" hidden="1" outlineLevel="1" x14ac:dyDescent="0.45">
      <c r="A57" s="61">
        <v>36602</v>
      </c>
      <c r="B57" t="s">
        <v>71</v>
      </c>
      <c r="D57" s="61">
        <v>36602</v>
      </c>
      <c r="E57" t="s">
        <v>71</v>
      </c>
      <c r="G57" s="61">
        <v>36602</v>
      </c>
      <c r="H57">
        <v>26.56</v>
      </c>
    </row>
    <row r="58" spans="1:8" hidden="1" outlineLevel="1" x14ac:dyDescent="0.45">
      <c r="A58" s="61">
        <v>36605</v>
      </c>
      <c r="B58" t="s">
        <v>71</v>
      </c>
      <c r="D58" s="61">
        <v>36605</v>
      </c>
      <c r="E58" t="s">
        <v>71</v>
      </c>
      <c r="G58" s="61">
        <v>36605</v>
      </c>
      <c r="H58">
        <v>25.21</v>
      </c>
    </row>
    <row r="59" spans="1:8" hidden="1" outlineLevel="1" x14ac:dyDescent="0.45">
      <c r="A59" s="61">
        <v>36606</v>
      </c>
      <c r="B59" t="s">
        <v>71</v>
      </c>
      <c r="D59" s="61">
        <v>36606</v>
      </c>
      <c r="E59" t="s">
        <v>71</v>
      </c>
      <c r="G59" s="61">
        <v>36606</v>
      </c>
      <c r="H59">
        <v>25.72</v>
      </c>
    </row>
    <row r="60" spans="1:8" hidden="1" outlineLevel="1" x14ac:dyDescent="0.45">
      <c r="A60" s="61">
        <v>36607</v>
      </c>
      <c r="B60" t="s">
        <v>71</v>
      </c>
      <c r="D60" s="61">
        <v>36607</v>
      </c>
      <c r="E60" t="s">
        <v>71</v>
      </c>
      <c r="G60" s="61">
        <v>36607</v>
      </c>
      <c r="H60">
        <v>25.4</v>
      </c>
    </row>
    <row r="61" spans="1:8" hidden="1" outlineLevel="1" x14ac:dyDescent="0.45">
      <c r="A61" s="61">
        <v>36608</v>
      </c>
      <c r="B61" t="s">
        <v>71</v>
      </c>
      <c r="D61" s="61">
        <v>36608</v>
      </c>
      <c r="E61" t="s">
        <v>71</v>
      </c>
      <c r="G61" s="61">
        <v>36608</v>
      </c>
      <c r="H61">
        <v>25.48</v>
      </c>
    </row>
    <row r="62" spans="1:8" hidden="1" outlineLevel="1" x14ac:dyDescent="0.45">
      <c r="A62" s="61">
        <v>36609</v>
      </c>
      <c r="B62" t="s">
        <v>71</v>
      </c>
      <c r="D62" s="61">
        <v>36609</v>
      </c>
      <c r="E62" t="s">
        <v>71</v>
      </c>
      <c r="G62" s="61">
        <v>36609</v>
      </c>
      <c r="H62">
        <v>25.91</v>
      </c>
    </row>
    <row r="63" spans="1:8" hidden="1" outlineLevel="1" x14ac:dyDescent="0.45">
      <c r="A63" s="61">
        <v>36612</v>
      </c>
      <c r="B63" t="s">
        <v>71</v>
      </c>
      <c r="D63" s="61">
        <v>36612</v>
      </c>
      <c r="E63" t="s">
        <v>71</v>
      </c>
      <c r="G63" s="61">
        <v>36612</v>
      </c>
      <c r="H63">
        <v>25.68</v>
      </c>
    </row>
    <row r="64" spans="1:8" hidden="1" outlineLevel="1" x14ac:dyDescent="0.45">
      <c r="A64" s="61">
        <v>36613</v>
      </c>
      <c r="B64" t="s">
        <v>71</v>
      </c>
      <c r="D64" s="61">
        <v>36613</v>
      </c>
      <c r="E64" t="s">
        <v>71</v>
      </c>
      <c r="G64" s="61">
        <v>36613</v>
      </c>
      <c r="H64">
        <v>25.51</v>
      </c>
    </row>
    <row r="65" spans="1:8" hidden="1" outlineLevel="1" x14ac:dyDescent="0.45">
      <c r="A65" s="61">
        <v>36614</v>
      </c>
      <c r="B65" t="s">
        <v>71</v>
      </c>
      <c r="D65" s="61">
        <v>36614</v>
      </c>
      <c r="E65" t="s">
        <v>71</v>
      </c>
      <c r="G65" s="61">
        <v>36614</v>
      </c>
      <c r="H65">
        <v>24.4</v>
      </c>
    </row>
    <row r="66" spans="1:8" hidden="1" outlineLevel="1" x14ac:dyDescent="0.45">
      <c r="A66" s="61">
        <v>36615</v>
      </c>
      <c r="B66" t="s">
        <v>71</v>
      </c>
      <c r="D66" s="61">
        <v>36615</v>
      </c>
      <c r="E66" t="s">
        <v>71</v>
      </c>
      <c r="G66" s="61">
        <v>36615</v>
      </c>
      <c r="H66">
        <v>24.63</v>
      </c>
    </row>
    <row r="67" spans="1:8" hidden="1" outlineLevel="1" x14ac:dyDescent="0.45">
      <c r="A67" s="61">
        <v>36616</v>
      </c>
      <c r="B67" t="s">
        <v>71</v>
      </c>
      <c r="D67" s="61">
        <v>36616</v>
      </c>
      <c r="E67" t="s">
        <v>71</v>
      </c>
      <c r="G67" s="61">
        <v>36616</v>
      </c>
      <c r="H67">
        <v>24.77</v>
      </c>
    </row>
    <row r="68" spans="1:8" hidden="1" outlineLevel="1" x14ac:dyDescent="0.45">
      <c r="A68" s="61">
        <v>36619</v>
      </c>
      <c r="B68" t="s">
        <v>71</v>
      </c>
      <c r="D68" s="61">
        <v>36619</v>
      </c>
      <c r="E68" t="s">
        <v>71</v>
      </c>
      <c r="G68" s="61">
        <v>36619</v>
      </c>
      <c r="H68">
        <v>24.51</v>
      </c>
    </row>
    <row r="69" spans="1:8" hidden="1" outlineLevel="1" x14ac:dyDescent="0.45">
      <c r="A69" s="61">
        <v>36620</v>
      </c>
      <c r="B69" t="s">
        <v>71</v>
      </c>
      <c r="D69" s="61">
        <v>36620</v>
      </c>
      <c r="E69" t="s">
        <v>71</v>
      </c>
      <c r="G69" s="61">
        <v>36620</v>
      </c>
      <c r="H69">
        <v>23.65</v>
      </c>
    </row>
    <row r="70" spans="1:8" hidden="1" outlineLevel="1" x14ac:dyDescent="0.45">
      <c r="A70" s="61">
        <v>36621</v>
      </c>
      <c r="B70" t="s">
        <v>71</v>
      </c>
      <c r="D70" s="61">
        <v>36621</v>
      </c>
      <c r="E70" t="s">
        <v>71</v>
      </c>
      <c r="G70" s="61">
        <v>36621</v>
      </c>
      <c r="H70">
        <v>23.75</v>
      </c>
    </row>
    <row r="71" spans="1:8" hidden="1" outlineLevel="1" x14ac:dyDescent="0.45">
      <c r="A71" s="61">
        <v>36622</v>
      </c>
      <c r="B71" t="s">
        <v>71</v>
      </c>
      <c r="D71" s="61">
        <v>36622</v>
      </c>
      <c r="E71" t="s">
        <v>71</v>
      </c>
      <c r="G71" s="61">
        <v>36622</v>
      </c>
      <c r="H71">
        <v>23.45</v>
      </c>
    </row>
    <row r="72" spans="1:8" hidden="1" outlineLevel="1" x14ac:dyDescent="0.45">
      <c r="A72" s="61">
        <v>36623</v>
      </c>
      <c r="B72" t="s">
        <v>71</v>
      </c>
      <c r="D72" s="61">
        <v>36623</v>
      </c>
      <c r="E72" t="s">
        <v>71</v>
      </c>
      <c r="G72" s="61">
        <v>36623</v>
      </c>
      <c r="H72">
        <v>22.58</v>
      </c>
    </row>
    <row r="73" spans="1:8" hidden="1" outlineLevel="1" x14ac:dyDescent="0.45">
      <c r="A73" s="61">
        <v>36626</v>
      </c>
      <c r="B73" t="s">
        <v>71</v>
      </c>
      <c r="D73" s="61">
        <v>36626</v>
      </c>
      <c r="E73" t="s">
        <v>71</v>
      </c>
      <c r="G73" s="61">
        <v>36626</v>
      </c>
      <c r="H73">
        <v>21.3</v>
      </c>
    </row>
    <row r="74" spans="1:8" hidden="1" outlineLevel="1" x14ac:dyDescent="0.45">
      <c r="A74" s="61">
        <v>36627</v>
      </c>
      <c r="B74" t="s">
        <v>71</v>
      </c>
      <c r="D74" s="61">
        <v>36627</v>
      </c>
      <c r="E74" t="s">
        <v>71</v>
      </c>
      <c r="G74" s="61">
        <v>36627</v>
      </c>
      <c r="H74">
        <v>21.67</v>
      </c>
    </row>
    <row r="75" spans="1:8" hidden="1" outlineLevel="1" x14ac:dyDescent="0.45">
      <c r="A75" s="61">
        <v>36628</v>
      </c>
      <c r="B75" t="s">
        <v>71</v>
      </c>
      <c r="D75" s="61">
        <v>36628</v>
      </c>
      <c r="E75" t="s">
        <v>71</v>
      </c>
      <c r="G75" s="61">
        <v>36628</v>
      </c>
      <c r="H75">
        <v>23.12</v>
      </c>
    </row>
    <row r="76" spans="1:8" hidden="1" outlineLevel="1" x14ac:dyDescent="0.45">
      <c r="A76" s="61">
        <v>36629</v>
      </c>
      <c r="B76" t="s">
        <v>71</v>
      </c>
      <c r="D76" s="61">
        <v>36629</v>
      </c>
      <c r="E76" t="s">
        <v>71</v>
      </c>
      <c r="G76" s="61">
        <v>36629</v>
      </c>
      <c r="H76">
        <v>22.66</v>
      </c>
    </row>
    <row r="77" spans="1:8" hidden="1" outlineLevel="1" x14ac:dyDescent="0.45">
      <c r="A77" s="61">
        <v>36630</v>
      </c>
      <c r="B77" t="s">
        <v>71</v>
      </c>
      <c r="D77" s="61">
        <v>36630</v>
      </c>
      <c r="E77" t="s">
        <v>71</v>
      </c>
      <c r="G77" s="61">
        <v>36630</v>
      </c>
      <c r="H77">
        <v>22.41</v>
      </c>
    </row>
    <row r="78" spans="1:8" hidden="1" outlineLevel="1" x14ac:dyDescent="0.45">
      <c r="A78" s="61">
        <v>36633</v>
      </c>
      <c r="B78" t="s">
        <v>71</v>
      </c>
      <c r="D78" s="61">
        <v>36633</v>
      </c>
      <c r="E78" t="s">
        <v>71</v>
      </c>
      <c r="G78" s="61">
        <v>36633</v>
      </c>
      <c r="H78">
        <v>22.74</v>
      </c>
    </row>
    <row r="79" spans="1:8" hidden="1" outlineLevel="1" x14ac:dyDescent="0.45">
      <c r="A79" s="61">
        <v>36634</v>
      </c>
      <c r="B79" t="s">
        <v>71</v>
      </c>
      <c r="D79" s="61">
        <v>36634</v>
      </c>
      <c r="E79" t="s">
        <v>71</v>
      </c>
      <c r="G79" s="61">
        <v>36634</v>
      </c>
      <c r="H79">
        <v>23.05</v>
      </c>
    </row>
    <row r="80" spans="1:8" hidden="1" outlineLevel="1" x14ac:dyDescent="0.45">
      <c r="A80" s="61">
        <v>36635</v>
      </c>
      <c r="B80" t="s">
        <v>71</v>
      </c>
      <c r="D80" s="61">
        <v>36635</v>
      </c>
      <c r="E80" t="s">
        <v>71</v>
      </c>
      <c r="G80" s="61">
        <v>36635</v>
      </c>
      <c r="H80">
        <v>23.77</v>
      </c>
    </row>
    <row r="81" spans="1:8" hidden="1" outlineLevel="1" x14ac:dyDescent="0.45">
      <c r="A81" s="61">
        <v>36636</v>
      </c>
      <c r="B81" t="s">
        <v>71</v>
      </c>
      <c r="D81" s="61">
        <v>36636</v>
      </c>
      <c r="E81" t="s">
        <v>71</v>
      </c>
      <c r="G81" s="61">
        <v>36636</v>
      </c>
      <c r="H81">
        <v>23.83</v>
      </c>
    </row>
    <row r="82" spans="1:8" hidden="1" outlineLevel="1" x14ac:dyDescent="0.45">
      <c r="A82" s="61">
        <v>36637</v>
      </c>
      <c r="B82" t="s">
        <v>71</v>
      </c>
      <c r="D82" s="61">
        <v>36637</v>
      </c>
      <c r="E82" t="s">
        <v>71</v>
      </c>
      <c r="G82" s="61">
        <v>36637</v>
      </c>
      <c r="H82">
        <v>23.83</v>
      </c>
    </row>
    <row r="83" spans="1:8" hidden="1" outlineLevel="1" x14ac:dyDescent="0.45">
      <c r="A83" s="61">
        <v>36640</v>
      </c>
      <c r="B83" t="s">
        <v>71</v>
      </c>
      <c r="D83" s="61">
        <v>36640</v>
      </c>
      <c r="E83" t="s">
        <v>71</v>
      </c>
      <c r="G83" s="61">
        <v>36640</v>
      </c>
      <c r="H83">
        <v>23.83</v>
      </c>
    </row>
    <row r="84" spans="1:8" hidden="1" outlineLevel="1" x14ac:dyDescent="0.45">
      <c r="A84" s="61">
        <v>36641</v>
      </c>
      <c r="B84" t="s">
        <v>71</v>
      </c>
      <c r="D84" s="61">
        <v>36641</v>
      </c>
      <c r="E84" t="s">
        <v>71</v>
      </c>
      <c r="G84" s="61">
        <v>36641</v>
      </c>
      <c r="H84">
        <v>23.33</v>
      </c>
    </row>
    <row r="85" spans="1:8" hidden="1" outlineLevel="1" x14ac:dyDescent="0.45">
      <c r="A85" s="61">
        <v>36642</v>
      </c>
      <c r="B85" t="s">
        <v>71</v>
      </c>
      <c r="D85" s="61">
        <v>36642</v>
      </c>
      <c r="E85" t="s">
        <v>71</v>
      </c>
      <c r="G85" s="61">
        <v>36642</v>
      </c>
      <c r="H85">
        <v>22.98</v>
      </c>
    </row>
    <row r="86" spans="1:8" hidden="1" outlineLevel="1" x14ac:dyDescent="0.45">
      <c r="A86" s="61">
        <v>36643</v>
      </c>
      <c r="B86" t="s">
        <v>71</v>
      </c>
      <c r="D86" s="61">
        <v>36643</v>
      </c>
      <c r="E86" t="s">
        <v>71</v>
      </c>
      <c r="G86" s="61">
        <v>36643</v>
      </c>
      <c r="H86">
        <v>23.76</v>
      </c>
    </row>
    <row r="87" spans="1:8" hidden="1" outlineLevel="1" x14ac:dyDescent="0.45">
      <c r="A87" s="61">
        <v>36644</v>
      </c>
      <c r="B87" t="s">
        <v>71</v>
      </c>
      <c r="D87" s="61">
        <v>36644</v>
      </c>
      <c r="E87" t="s">
        <v>71</v>
      </c>
      <c r="G87" s="61">
        <v>36644</v>
      </c>
      <c r="H87">
        <v>23.89</v>
      </c>
    </row>
    <row r="88" spans="1:8" hidden="1" outlineLevel="1" x14ac:dyDescent="0.45">
      <c r="A88" s="61">
        <v>36647</v>
      </c>
      <c r="B88" t="s">
        <v>71</v>
      </c>
      <c r="D88" s="61">
        <v>36647</v>
      </c>
      <c r="E88" t="s">
        <v>71</v>
      </c>
      <c r="G88" s="61">
        <v>36647</v>
      </c>
      <c r="H88">
        <v>23.89</v>
      </c>
    </row>
    <row r="89" spans="1:8" hidden="1" outlineLevel="1" x14ac:dyDescent="0.45">
      <c r="A89" s="61">
        <v>36648</v>
      </c>
      <c r="B89" t="s">
        <v>71</v>
      </c>
      <c r="D89" s="61">
        <v>36648</v>
      </c>
      <c r="E89" t="s">
        <v>71</v>
      </c>
      <c r="G89" s="61">
        <v>36648</v>
      </c>
      <c r="H89">
        <v>25.08</v>
      </c>
    </row>
    <row r="90" spans="1:8" hidden="1" outlineLevel="1" x14ac:dyDescent="0.45">
      <c r="A90" s="61">
        <v>36649</v>
      </c>
      <c r="B90" t="s">
        <v>71</v>
      </c>
      <c r="D90" s="61">
        <v>36649</v>
      </c>
      <c r="E90" t="s">
        <v>71</v>
      </c>
      <c r="G90" s="61">
        <v>36649</v>
      </c>
      <c r="H90">
        <v>25</v>
      </c>
    </row>
    <row r="91" spans="1:8" hidden="1" outlineLevel="1" x14ac:dyDescent="0.45">
      <c r="A91" s="61">
        <v>36650</v>
      </c>
      <c r="B91" t="s">
        <v>71</v>
      </c>
      <c r="D91" s="61">
        <v>36650</v>
      </c>
      <c r="E91" t="s">
        <v>71</v>
      </c>
      <c r="G91" s="61">
        <v>36650</v>
      </c>
      <c r="H91">
        <v>25.15</v>
      </c>
    </row>
    <row r="92" spans="1:8" hidden="1" outlineLevel="1" x14ac:dyDescent="0.45">
      <c r="A92" s="61">
        <v>36651</v>
      </c>
      <c r="B92" t="s">
        <v>71</v>
      </c>
      <c r="D92" s="61">
        <v>36651</v>
      </c>
      <c r="E92" t="s">
        <v>71</v>
      </c>
      <c r="G92" s="61">
        <v>36651</v>
      </c>
      <c r="H92">
        <v>25.29</v>
      </c>
    </row>
    <row r="93" spans="1:8" hidden="1" outlineLevel="1" x14ac:dyDescent="0.45">
      <c r="A93" s="61">
        <v>36654</v>
      </c>
      <c r="B93" t="s">
        <v>71</v>
      </c>
      <c r="D93" s="61">
        <v>36654</v>
      </c>
      <c r="E93" t="s">
        <v>71</v>
      </c>
      <c r="G93" s="61">
        <v>36654</v>
      </c>
      <c r="H93">
        <v>26.08</v>
      </c>
    </row>
    <row r="94" spans="1:8" hidden="1" outlineLevel="1" x14ac:dyDescent="0.45">
      <c r="A94" s="61">
        <v>36655</v>
      </c>
      <c r="B94" t="s">
        <v>71</v>
      </c>
      <c r="D94" s="61">
        <v>36655</v>
      </c>
      <c r="E94" t="s">
        <v>71</v>
      </c>
      <c r="G94" s="61">
        <v>36655</v>
      </c>
      <c r="H94">
        <v>26.82</v>
      </c>
    </row>
    <row r="95" spans="1:8" hidden="1" outlineLevel="1" x14ac:dyDescent="0.45">
      <c r="A95" s="61">
        <v>36656</v>
      </c>
      <c r="B95" t="s">
        <v>71</v>
      </c>
      <c r="D95" s="61">
        <v>36656</v>
      </c>
      <c r="E95" t="s">
        <v>71</v>
      </c>
      <c r="G95" s="61">
        <v>36656</v>
      </c>
      <c r="H95">
        <v>26.42</v>
      </c>
    </row>
    <row r="96" spans="1:8" hidden="1" outlineLevel="1" x14ac:dyDescent="0.45">
      <c r="A96" s="61">
        <v>36657</v>
      </c>
      <c r="B96" t="s">
        <v>71</v>
      </c>
      <c r="D96" s="61">
        <v>36657</v>
      </c>
      <c r="E96" t="s">
        <v>71</v>
      </c>
      <c r="G96" s="61">
        <v>36657</v>
      </c>
      <c r="H96">
        <v>27.45</v>
      </c>
    </row>
    <row r="97" spans="1:8" hidden="1" outlineLevel="1" x14ac:dyDescent="0.45">
      <c r="A97" s="61">
        <v>36658</v>
      </c>
      <c r="B97" t="s">
        <v>71</v>
      </c>
      <c r="D97" s="61">
        <v>36658</v>
      </c>
      <c r="E97" t="s">
        <v>71</v>
      </c>
      <c r="G97" s="61">
        <v>36658</v>
      </c>
      <c r="H97">
        <v>28.05</v>
      </c>
    </row>
    <row r="98" spans="1:8" hidden="1" outlineLevel="1" x14ac:dyDescent="0.45">
      <c r="A98" s="61">
        <v>36661</v>
      </c>
      <c r="B98" t="s">
        <v>71</v>
      </c>
      <c r="D98" s="61">
        <v>36661</v>
      </c>
      <c r="E98" t="s">
        <v>71</v>
      </c>
      <c r="G98" s="61">
        <v>36661</v>
      </c>
      <c r="H98">
        <v>28.33</v>
      </c>
    </row>
    <row r="99" spans="1:8" hidden="1" outlineLevel="1" x14ac:dyDescent="0.45">
      <c r="A99" s="61">
        <v>36662</v>
      </c>
      <c r="B99" t="s">
        <v>71</v>
      </c>
      <c r="D99" s="61">
        <v>36662</v>
      </c>
      <c r="E99" t="s">
        <v>71</v>
      </c>
      <c r="G99" s="61">
        <v>36662</v>
      </c>
      <c r="H99">
        <v>28.78</v>
      </c>
    </row>
    <row r="100" spans="1:8" hidden="1" outlineLevel="1" x14ac:dyDescent="0.45">
      <c r="A100" s="61">
        <v>36663</v>
      </c>
      <c r="B100" t="s">
        <v>71</v>
      </c>
      <c r="D100" s="61">
        <v>36663</v>
      </c>
      <c r="E100" t="s">
        <v>71</v>
      </c>
      <c r="G100" s="61">
        <v>36663</v>
      </c>
      <c r="H100">
        <v>27.89</v>
      </c>
    </row>
    <row r="101" spans="1:8" hidden="1" outlineLevel="1" x14ac:dyDescent="0.45">
      <c r="A101" s="61">
        <v>36664</v>
      </c>
      <c r="B101" t="s">
        <v>71</v>
      </c>
      <c r="D101" s="61">
        <v>36664</v>
      </c>
      <c r="E101" t="s">
        <v>71</v>
      </c>
      <c r="G101" s="61">
        <v>36664</v>
      </c>
      <c r="H101">
        <v>28.92</v>
      </c>
    </row>
    <row r="102" spans="1:8" hidden="1" outlineLevel="1" x14ac:dyDescent="0.45">
      <c r="A102" s="61">
        <v>36665</v>
      </c>
      <c r="B102" t="s">
        <v>71</v>
      </c>
      <c r="D102" s="61">
        <v>36665</v>
      </c>
      <c r="E102" t="s">
        <v>71</v>
      </c>
      <c r="G102" s="61">
        <v>36665</v>
      </c>
      <c r="H102">
        <v>28.59</v>
      </c>
    </row>
    <row r="103" spans="1:8" hidden="1" outlineLevel="1" x14ac:dyDescent="0.45">
      <c r="A103" s="61">
        <v>36668</v>
      </c>
      <c r="B103" t="s">
        <v>71</v>
      </c>
      <c r="D103" s="61">
        <v>36668</v>
      </c>
      <c r="E103" t="s">
        <v>71</v>
      </c>
      <c r="G103" s="61">
        <v>36668</v>
      </c>
      <c r="H103">
        <v>27.43</v>
      </c>
    </row>
    <row r="104" spans="1:8" hidden="1" outlineLevel="1" x14ac:dyDescent="0.45">
      <c r="A104" s="61">
        <v>36669</v>
      </c>
      <c r="B104" t="s">
        <v>71</v>
      </c>
      <c r="D104" s="61">
        <v>36669</v>
      </c>
      <c r="E104" t="s">
        <v>71</v>
      </c>
      <c r="G104" s="61">
        <v>36669</v>
      </c>
      <c r="H104">
        <v>27.5</v>
      </c>
    </row>
    <row r="105" spans="1:8" hidden="1" outlineLevel="1" x14ac:dyDescent="0.45">
      <c r="A105" s="61">
        <v>36670</v>
      </c>
      <c r="B105" t="s">
        <v>71</v>
      </c>
      <c r="D105" s="61">
        <v>36670</v>
      </c>
      <c r="E105" t="s">
        <v>71</v>
      </c>
      <c r="G105" s="61">
        <v>36670</v>
      </c>
      <c r="H105">
        <v>28.61</v>
      </c>
    </row>
    <row r="106" spans="1:8" hidden="1" outlineLevel="1" x14ac:dyDescent="0.45">
      <c r="A106" s="61">
        <v>36671</v>
      </c>
      <c r="B106" t="s">
        <v>71</v>
      </c>
      <c r="D106" s="61">
        <v>36671</v>
      </c>
      <c r="E106" t="s">
        <v>71</v>
      </c>
      <c r="G106" s="61">
        <v>36671</v>
      </c>
      <c r="H106">
        <v>29.19</v>
      </c>
    </row>
    <row r="107" spans="1:8" hidden="1" outlineLevel="1" x14ac:dyDescent="0.45">
      <c r="A107" s="61">
        <v>36672</v>
      </c>
      <c r="B107" t="s">
        <v>71</v>
      </c>
      <c r="D107" s="61">
        <v>36672</v>
      </c>
      <c r="E107" t="s">
        <v>71</v>
      </c>
      <c r="G107" s="61">
        <v>36672</v>
      </c>
      <c r="H107">
        <v>29.22</v>
      </c>
    </row>
    <row r="108" spans="1:8" hidden="1" outlineLevel="1" x14ac:dyDescent="0.45">
      <c r="A108" s="61">
        <v>36675</v>
      </c>
      <c r="B108" t="s">
        <v>71</v>
      </c>
      <c r="D108" s="61">
        <v>36675</v>
      </c>
      <c r="E108" t="s">
        <v>71</v>
      </c>
      <c r="G108" s="61">
        <v>36675</v>
      </c>
      <c r="H108">
        <v>29.22</v>
      </c>
    </row>
    <row r="109" spans="1:8" hidden="1" outlineLevel="1" x14ac:dyDescent="0.45">
      <c r="A109" s="61">
        <v>36676</v>
      </c>
      <c r="B109" t="s">
        <v>71</v>
      </c>
      <c r="D109" s="61">
        <v>36676</v>
      </c>
      <c r="E109" t="s">
        <v>71</v>
      </c>
      <c r="G109" s="61">
        <v>36676</v>
      </c>
      <c r="H109">
        <v>28.96</v>
      </c>
    </row>
    <row r="110" spans="1:8" hidden="1" outlineLevel="1" x14ac:dyDescent="0.45">
      <c r="A110" s="61">
        <v>36677</v>
      </c>
      <c r="B110" t="s">
        <v>71</v>
      </c>
      <c r="D110" s="61">
        <v>36677</v>
      </c>
      <c r="E110" t="s">
        <v>71</v>
      </c>
      <c r="G110" s="61">
        <v>36677</v>
      </c>
      <c r="H110">
        <v>28.31</v>
      </c>
    </row>
    <row r="111" spans="1:8" hidden="1" outlineLevel="1" x14ac:dyDescent="0.45">
      <c r="A111" s="61">
        <v>36678</v>
      </c>
      <c r="B111" t="s">
        <v>71</v>
      </c>
      <c r="D111" s="61">
        <v>36678</v>
      </c>
      <c r="E111" t="s">
        <v>71</v>
      </c>
      <c r="G111" s="61">
        <v>36678</v>
      </c>
      <c r="H111">
        <v>29.19</v>
      </c>
    </row>
    <row r="112" spans="1:8" hidden="1" outlineLevel="1" x14ac:dyDescent="0.45">
      <c r="A112" s="61">
        <v>36679</v>
      </c>
      <c r="B112" t="s">
        <v>71</v>
      </c>
      <c r="D112" s="61">
        <v>36679</v>
      </c>
      <c r="E112" t="s">
        <v>71</v>
      </c>
      <c r="G112" s="61">
        <v>36679</v>
      </c>
      <c r="H112">
        <v>29.05</v>
      </c>
    </row>
    <row r="113" spans="1:8" hidden="1" outlineLevel="1" x14ac:dyDescent="0.45">
      <c r="A113" s="61">
        <v>36682</v>
      </c>
      <c r="B113" t="s">
        <v>71</v>
      </c>
      <c r="D113" s="61">
        <v>36682</v>
      </c>
      <c r="E113" t="s">
        <v>71</v>
      </c>
      <c r="G113" s="61">
        <v>36682</v>
      </c>
      <c r="H113">
        <v>28.37</v>
      </c>
    </row>
    <row r="114" spans="1:8" hidden="1" outlineLevel="1" x14ac:dyDescent="0.45">
      <c r="A114" s="61">
        <v>36683</v>
      </c>
      <c r="B114" t="s">
        <v>71</v>
      </c>
      <c r="D114" s="61">
        <v>36683</v>
      </c>
      <c r="E114" t="s">
        <v>71</v>
      </c>
      <c r="G114" s="61">
        <v>36683</v>
      </c>
      <c r="H114">
        <v>28.59</v>
      </c>
    </row>
    <row r="115" spans="1:8" hidden="1" outlineLevel="1" x14ac:dyDescent="0.45">
      <c r="A115" s="61">
        <v>36684</v>
      </c>
      <c r="B115" t="s">
        <v>71</v>
      </c>
      <c r="D115" s="61">
        <v>36684</v>
      </c>
      <c r="E115" t="s">
        <v>71</v>
      </c>
      <c r="G115" s="61">
        <v>36684</v>
      </c>
      <c r="H115">
        <v>29.22</v>
      </c>
    </row>
    <row r="116" spans="1:8" hidden="1" outlineLevel="1" x14ac:dyDescent="0.45">
      <c r="A116" s="61">
        <v>36685</v>
      </c>
      <c r="B116" t="s">
        <v>71</v>
      </c>
      <c r="D116" s="61">
        <v>36685</v>
      </c>
      <c r="E116" t="s">
        <v>71</v>
      </c>
      <c r="G116" s="61">
        <v>36685</v>
      </c>
      <c r="H116">
        <v>29.07</v>
      </c>
    </row>
    <row r="117" spans="1:8" hidden="1" outlineLevel="1" x14ac:dyDescent="0.45">
      <c r="A117" s="61">
        <v>36686</v>
      </c>
      <c r="B117" t="s">
        <v>71</v>
      </c>
      <c r="D117" s="61">
        <v>36686</v>
      </c>
      <c r="E117" t="s">
        <v>71</v>
      </c>
      <c r="G117" s="61">
        <v>36686</v>
      </c>
      <c r="H117">
        <v>29.58</v>
      </c>
    </row>
    <row r="118" spans="1:8" hidden="1" outlineLevel="1" x14ac:dyDescent="0.45">
      <c r="A118" s="61">
        <v>36689</v>
      </c>
      <c r="B118" t="s">
        <v>71</v>
      </c>
      <c r="D118" s="61">
        <v>36689</v>
      </c>
      <c r="E118" t="s">
        <v>71</v>
      </c>
      <c r="G118" s="61">
        <v>36689</v>
      </c>
      <c r="H118">
        <v>31.21</v>
      </c>
    </row>
    <row r="119" spans="1:8" hidden="1" outlineLevel="1" x14ac:dyDescent="0.45">
      <c r="A119" s="61">
        <v>36690</v>
      </c>
      <c r="B119" t="s">
        <v>71</v>
      </c>
      <c r="D119" s="61">
        <v>36690</v>
      </c>
      <c r="E119" t="s">
        <v>71</v>
      </c>
      <c r="G119" s="61">
        <v>36690</v>
      </c>
      <c r="H119">
        <v>31.49</v>
      </c>
    </row>
    <row r="120" spans="1:8" hidden="1" outlineLevel="1" x14ac:dyDescent="0.45">
      <c r="A120" s="61">
        <v>36691</v>
      </c>
      <c r="B120" t="s">
        <v>71</v>
      </c>
      <c r="D120" s="61">
        <v>36691</v>
      </c>
      <c r="E120" t="s">
        <v>71</v>
      </c>
      <c r="G120" s="61">
        <v>36691</v>
      </c>
      <c r="H120">
        <v>31.02</v>
      </c>
    </row>
    <row r="121" spans="1:8" hidden="1" outlineLevel="1" x14ac:dyDescent="0.45">
      <c r="A121" s="61">
        <v>36692</v>
      </c>
      <c r="B121" t="s">
        <v>71</v>
      </c>
      <c r="D121" s="61">
        <v>36692</v>
      </c>
      <c r="E121" t="s">
        <v>71</v>
      </c>
      <c r="G121" s="61">
        <v>36692</v>
      </c>
      <c r="H121">
        <v>31.26</v>
      </c>
    </row>
    <row r="122" spans="1:8" hidden="1" outlineLevel="1" x14ac:dyDescent="0.45">
      <c r="A122" s="61">
        <v>36693</v>
      </c>
      <c r="B122" t="s">
        <v>71</v>
      </c>
      <c r="D122" s="61">
        <v>36693</v>
      </c>
      <c r="E122" t="s">
        <v>71</v>
      </c>
      <c r="G122" s="61">
        <v>36693</v>
      </c>
      <c r="H122">
        <v>28.35</v>
      </c>
    </row>
    <row r="123" spans="1:8" hidden="1" outlineLevel="1" x14ac:dyDescent="0.45">
      <c r="A123" s="61">
        <v>36696</v>
      </c>
      <c r="B123" t="s">
        <v>71</v>
      </c>
      <c r="D123" s="61">
        <v>36696</v>
      </c>
      <c r="E123" t="s">
        <v>71</v>
      </c>
      <c r="G123" s="61">
        <v>36696</v>
      </c>
      <c r="H123">
        <v>27.98</v>
      </c>
    </row>
    <row r="124" spans="1:8" hidden="1" outlineLevel="1" x14ac:dyDescent="0.45">
      <c r="A124" s="61">
        <v>36697</v>
      </c>
      <c r="B124" t="s">
        <v>71</v>
      </c>
      <c r="D124" s="61">
        <v>36697</v>
      </c>
      <c r="E124" t="s">
        <v>71</v>
      </c>
      <c r="G124" s="61">
        <v>36697</v>
      </c>
      <c r="H124">
        <v>29.02</v>
      </c>
    </row>
    <row r="125" spans="1:8" hidden="1" outlineLevel="1" x14ac:dyDescent="0.45">
      <c r="A125" s="61">
        <v>36698</v>
      </c>
      <c r="B125" t="s">
        <v>71</v>
      </c>
      <c r="D125" s="61">
        <v>36698</v>
      </c>
      <c r="E125" t="s">
        <v>71</v>
      </c>
      <c r="G125" s="61">
        <v>36698</v>
      </c>
      <c r="H125">
        <v>29.33</v>
      </c>
    </row>
    <row r="126" spans="1:8" hidden="1" outlineLevel="1" x14ac:dyDescent="0.45">
      <c r="A126" s="61">
        <v>36699</v>
      </c>
      <c r="B126" t="s">
        <v>71</v>
      </c>
      <c r="D126" s="61">
        <v>36699</v>
      </c>
      <c r="E126" t="s">
        <v>71</v>
      </c>
      <c r="G126" s="61">
        <v>36699</v>
      </c>
      <c r="H126">
        <v>30.15</v>
      </c>
    </row>
    <row r="127" spans="1:8" hidden="1" outlineLevel="1" x14ac:dyDescent="0.45">
      <c r="A127" s="61">
        <v>36700</v>
      </c>
      <c r="B127" t="s">
        <v>71</v>
      </c>
      <c r="D127" s="61">
        <v>36700</v>
      </c>
      <c r="E127" t="s">
        <v>71</v>
      </c>
      <c r="G127" s="61">
        <v>36700</v>
      </c>
      <c r="H127">
        <v>30.39</v>
      </c>
    </row>
    <row r="128" spans="1:8" hidden="1" outlineLevel="1" x14ac:dyDescent="0.45">
      <c r="A128" s="61">
        <v>36703</v>
      </c>
      <c r="B128" t="s">
        <v>71</v>
      </c>
      <c r="D128" s="61">
        <v>36703</v>
      </c>
      <c r="E128" t="s">
        <v>71</v>
      </c>
      <c r="G128" s="61">
        <v>36703</v>
      </c>
      <c r="H128">
        <v>29.75</v>
      </c>
    </row>
    <row r="129" spans="1:8" hidden="1" outlineLevel="1" x14ac:dyDescent="0.45">
      <c r="A129" s="61">
        <v>36704</v>
      </c>
      <c r="B129" t="s">
        <v>71</v>
      </c>
      <c r="D129" s="61">
        <v>36704</v>
      </c>
      <c r="E129" t="s">
        <v>71</v>
      </c>
      <c r="G129" s="61">
        <v>36704</v>
      </c>
      <c r="H129">
        <v>30.24</v>
      </c>
    </row>
    <row r="130" spans="1:8" hidden="1" outlineLevel="1" x14ac:dyDescent="0.45">
      <c r="A130" s="61">
        <v>36705</v>
      </c>
      <c r="B130" t="s">
        <v>71</v>
      </c>
      <c r="D130" s="61">
        <v>36705</v>
      </c>
      <c r="E130" t="s">
        <v>71</v>
      </c>
      <c r="G130" s="61">
        <v>36705</v>
      </c>
      <c r="H130">
        <v>30.11</v>
      </c>
    </row>
    <row r="131" spans="1:8" hidden="1" outlineLevel="1" x14ac:dyDescent="0.45">
      <c r="A131" s="61">
        <v>36706</v>
      </c>
      <c r="B131" t="s">
        <v>71</v>
      </c>
      <c r="D131" s="61">
        <v>36706</v>
      </c>
      <c r="E131" t="s">
        <v>71</v>
      </c>
      <c r="G131" s="61">
        <v>36706</v>
      </c>
      <c r="H131">
        <v>30.8</v>
      </c>
    </row>
    <row r="132" spans="1:8" hidden="1" outlineLevel="1" x14ac:dyDescent="0.45">
      <c r="A132" s="61">
        <v>36707</v>
      </c>
      <c r="B132" t="s">
        <v>71</v>
      </c>
      <c r="D132" s="61">
        <v>36707</v>
      </c>
      <c r="E132" t="s">
        <v>71</v>
      </c>
      <c r="G132" s="61">
        <v>36707</v>
      </c>
      <c r="H132">
        <v>30.57</v>
      </c>
    </row>
    <row r="133" spans="1:8" hidden="1" outlineLevel="1" x14ac:dyDescent="0.45">
      <c r="A133" s="61">
        <v>36710</v>
      </c>
      <c r="B133" t="s">
        <v>71</v>
      </c>
      <c r="D133" s="61">
        <v>36710</v>
      </c>
      <c r="E133" t="s">
        <v>71</v>
      </c>
      <c r="G133" s="61">
        <v>36710</v>
      </c>
      <c r="H133">
        <v>31.1</v>
      </c>
    </row>
    <row r="134" spans="1:8" hidden="1" outlineLevel="1" x14ac:dyDescent="0.45">
      <c r="A134" s="61">
        <v>36711</v>
      </c>
      <c r="B134" t="s">
        <v>71</v>
      </c>
      <c r="D134" s="61">
        <v>36711</v>
      </c>
      <c r="E134" t="s">
        <v>71</v>
      </c>
      <c r="G134" s="61">
        <v>36711</v>
      </c>
      <c r="H134">
        <v>29.58</v>
      </c>
    </row>
    <row r="135" spans="1:8" hidden="1" outlineLevel="1" x14ac:dyDescent="0.45">
      <c r="A135" s="61">
        <v>36712</v>
      </c>
      <c r="B135" t="s">
        <v>71</v>
      </c>
      <c r="D135" s="61">
        <v>36712</v>
      </c>
      <c r="E135" t="s">
        <v>71</v>
      </c>
      <c r="G135" s="61">
        <v>36712</v>
      </c>
      <c r="H135">
        <v>29.38</v>
      </c>
    </row>
    <row r="136" spans="1:8" hidden="1" outlineLevel="1" x14ac:dyDescent="0.45">
      <c r="A136" s="61">
        <v>36713</v>
      </c>
      <c r="B136" t="s">
        <v>71</v>
      </c>
      <c r="D136" s="61">
        <v>36713</v>
      </c>
      <c r="E136" t="s">
        <v>71</v>
      </c>
      <c r="G136" s="61">
        <v>36713</v>
      </c>
      <c r="H136">
        <v>29.67</v>
      </c>
    </row>
    <row r="137" spans="1:8" hidden="1" outlineLevel="1" x14ac:dyDescent="0.45">
      <c r="A137" s="61">
        <v>36714</v>
      </c>
      <c r="B137" t="s">
        <v>71</v>
      </c>
      <c r="D137" s="61">
        <v>36714</v>
      </c>
      <c r="E137" t="s">
        <v>71</v>
      </c>
      <c r="G137" s="61">
        <v>36714</v>
      </c>
      <c r="H137">
        <v>29.7</v>
      </c>
    </row>
    <row r="138" spans="1:8" hidden="1" outlineLevel="1" x14ac:dyDescent="0.45">
      <c r="A138" s="61">
        <v>36717</v>
      </c>
      <c r="B138" t="s">
        <v>71</v>
      </c>
      <c r="D138" s="61">
        <v>36717</v>
      </c>
      <c r="E138" t="s">
        <v>71</v>
      </c>
      <c r="G138" s="61">
        <v>36717</v>
      </c>
      <c r="H138">
        <v>28.85</v>
      </c>
    </row>
    <row r="139" spans="1:8" hidden="1" outlineLevel="1" x14ac:dyDescent="0.45">
      <c r="A139" s="61">
        <v>36718</v>
      </c>
      <c r="B139" t="s">
        <v>71</v>
      </c>
      <c r="D139" s="61">
        <v>36718</v>
      </c>
      <c r="E139" t="s">
        <v>71</v>
      </c>
      <c r="G139" s="61">
        <v>36718</v>
      </c>
      <c r="H139">
        <v>29.22</v>
      </c>
    </row>
    <row r="140" spans="1:8" hidden="1" outlineLevel="1" x14ac:dyDescent="0.45">
      <c r="A140" s="61">
        <v>36719</v>
      </c>
      <c r="B140" t="s">
        <v>71</v>
      </c>
      <c r="D140" s="61">
        <v>36719</v>
      </c>
      <c r="E140" t="s">
        <v>71</v>
      </c>
      <c r="G140" s="61">
        <v>36719</v>
      </c>
      <c r="H140">
        <v>29.67</v>
      </c>
    </row>
    <row r="141" spans="1:8" hidden="1" outlineLevel="1" x14ac:dyDescent="0.45">
      <c r="A141" s="61">
        <v>36720</v>
      </c>
      <c r="B141" t="s">
        <v>71</v>
      </c>
      <c r="D141" s="61">
        <v>36720</v>
      </c>
      <c r="E141" t="s">
        <v>71</v>
      </c>
      <c r="G141" s="61">
        <v>36720</v>
      </c>
      <c r="H141">
        <v>30.26</v>
      </c>
    </row>
    <row r="142" spans="1:8" hidden="1" outlineLevel="1" x14ac:dyDescent="0.45">
      <c r="A142" s="61">
        <v>36721</v>
      </c>
      <c r="B142" t="s">
        <v>71</v>
      </c>
      <c r="D142" s="61">
        <v>36721</v>
      </c>
      <c r="E142" t="s">
        <v>71</v>
      </c>
      <c r="G142" s="61">
        <v>36721</v>
      </c>
      <c r="H142">
        <v>29.88</v>
      </c>
    </row>
    <row r="143" spans="1:8" hidden="1" outlineLevel="1" x14ac:dyDescent="0.45">
      <c r="A143" s="61">
        <v>36724</v>
      </c>
      <c r="B143" t="s">
        <v>71</v>
      </c>
      <c r="D143" s="61">
        <v>36724</v>
      </c>
      <c r="E143" t="s">
        <v>71</v>
      </c>
      <c r="G143" s="61">
        <v>36724</v>
      </c>
      <c r="H143">
        <v>28.56</v>
      </c>
    </row>
    <row r="144" spans="1:8" hidden="1" outlineLevel="1" x14ac:dyDescent="0.45">
      <c r="A144" s="61">
        <v>36725</v>
      </c>
      <c r="B144" t="s">
        <v>71</v>
      </c>
      <c r="D144" s="61">
        <v>36725</v>
      </c>
      <c r="E144" t="s">
        <v>71</v>
      </c>
      <c r="G144" s="61">
        <v>36725</v>
      </c>
      <c r="H144">
        <v>29.32</v>
      </c>
    </row>
    <row r="145" spans="1:8" hidden="1" outlineLevel="1" x14ac:dyDescent="0.45">
      <c r="A145" s="61">
        <v>36726</v>
      </c>
      <c r="B145" t="s">
        <v>71</v>
      </c>
      <c r="D145" s="61">
        <v>36726</v>
      </c>
      <c r="E145" t="s">
        <v>71</v>
      </c>
      <c r="G145" s="61">
        <v>36726</v>
      </c>
      <c r="H145">
        <v>28.88</v>
      </c>
    </row>
    <row r="146" spans="1:8" hidden="1" outlineLevel="1" x14ac:dyDescent="0.45">
      <c r="A146" s="61">
        <v>36727</v>
      </c>
      <c r="B146" t="s">
        <v>71</v>
      </c>
      <c r="D146" s="61">
        <v>36727</v>
      </c>
      <c r="E146" t="s">
        <v>71</v>
      </c>
      <c r="G146" s="61">
        <v>36727</v>
      </c>
      <c r="H146">
        <v>28.27</v>
      </c>
    </row>
    <row r="147" spans="1:8" hidden="1" outlineLevel="1" x14ac:dyDescent="0.45">
      <c r="A147" s="61">
        <v>36728</v>
      </c>
      <c r="B147" t="s">
        <v>71</v>
      </c>
      <c r="D147" s="61">
        <v>36728</v>
      </c>
      <c r="E147" t="s">
        <v>71</v>
      </c>
      <c r="G147" s="61">
        <v>36728</v>
      </c>
      <c r="H147">
        <v>27.52</v>
      </c>
    </row>
    <row r="148" spans="1:8" hidden="1" outlineLevel="1" x14ac:dyDescent="0.45">
      <c r="A148" s="61">
        <v>36731</v>
      </c>
      <c r="B148" t="s">
        <v>71</v>
      </c>
      <c r="D148" s="61">
        <v>36731</v>
      </c>
      <c r="E148" t="s">
        <v>71</v>
      </c>
      <c r="G148" s="61">
        <v>36731</v>
      </c>
      <c r="H148">
        <v>26.92</v>
      </c>
    </row>
    <row r="149" spans="1:8" hidden="1" outlineLevel="1" x14ac:dyDescent="0.45">
      <c r="A149" s="61">
        <v>36732</v>
      </c>
      <c r="B149" t="s">
        <v>71</v>
      </c>
      <c r="D149" s="61">
        <v>36732</v>
      </c>
      <c r="E149" t="s">
        <v>71</v>
      </c>
      <c r="G149" s="61">
        <v>36732</v>
      </c>
      <c r="H149">
        <v>26.94</v>
      </c>
    </row>
    <row r="150" spans="1:8" hidden="1" outlineLevel="1" x14ac:dyDescent="0.45">
      <c r="A150" s="61">
        <v>36733</v>
      </c>
      <c r="B150" t="s">
        <v>71</v>
      </c>
      <c r="D150" s="61">
        <v>36733</v>
      </c>
      <c r="E150" t="s">
        <v>71</v>
      </c>
      <c r="G150" s="61">
        <v>36733</v>
      </c>
      <c r="H150">
        <v>26.83</v>
      </c>
    </row>
    <row r="151" spans="1:8" hidden="1" outlineLevel="1" x14ac:dyDescent="0.45">
      <c r="A151" s="61">
        <v>36734</v>
      </c>
      <c r="B151" t="s">
        <v>71</v>
      </c>
      <c r="D151" s="61">
        <v>36734</v>
      </c>
      <c r="E151" t="s">
        <v>71</v>
      </c>
      <c r="G151" s="61">
        <v>36734</v>
      </c>
      <c r="H151">
        <v>27.15</v>
      </c>
    </row>
    <row r="152" spans="1:8" hidden="1" outlineLevel="1" x14ac:dyDescent="0.45">
      <c r="A152" s="61">
        <v>36735</v>
      </c>
      <c r="B152" t="s">
        <v>71</v>
      </c>
      <c r="D152" s="61">
        <v>36735</v>
      </c>
      <c r="E152" t="s">
        <v>71</v>
      </c>
      <c r="G152" s="61">
        <v>36735</v>
      </c>
      <c r="H152">
        <v>27.36</v>
      </c>
    </row>
    <row r="153" spans="1:8" hidden="1" outlineLevel="1" x14ac:dyDescent="0.45">
      <c r="A153" s="61">
        <v>36738</v>
      </c>
      <c r="B153" t="s">
        <v>71</v>
      </c>
      <c r="D153" s="61">
        <v>36738</v>
      </c>
      <c r="E153" t="s">
        <v>71</v>
      </c>
      <c r="G153" s="61">
        <v>36738</v>
      </c>
      <c r="H153">
        <v>26.93</v>
      </c>
    </row>
    <row r="154" spans="1:8" hidden="1" outlineLevel="1" x14ac:dyDescent="0.45">
      <c r="A154" s="61">
        <v>36739</v>
      </c>
      <c r="B154" t="s">
        <v>71</v>
      </c>
      <c r="D154" s="61">
        <v>36739</v>
      </c>
      <c r="E154" t="s">
        <v>71</v>
      </c>
      <c r="G154" s="61">
        <v>36739</v>
      </c>
      <c r="H154">
        <v>27.14</v>
      </c>
    </row>
    <row r="155" spans="1:8" hidden="1" outlineLevel="1" x14ac:dyDescent="0.45">
      <c r="A155" s="61">
        <v>36740</v>
      </c>
      <c r="B155" t="s">
        <v>71</v>
      </c>
      <c r="D155" s="61">
        <v>36740</v>
      </c>
      <c r="E155" t="s">
        <v>71</v>
      </c>
      <c r="G155" s="61">
        <v>36740</v>
      </c>
      <c r="H155">
        <v>27.59</v>
      </c>
    </row>
    <row r="156" spans="1:8" hidden="1" outlineLevel="1" x14ac:dyDescent="0.45">
      <c r="A156" s="61">
        <v>36741</v>
      </c>
      <c r="B156" t="s">
        <v>71</v>
      </c>
      <c r="D156" s="61">
        <v>36741</v>
      </c>
      <c r="E156" t="s">
        <v>71</v>
      </c>
      <c r="G156" s="61">
        <v>36741</v>
      </c>
      <c r="H156">
        <v>28.31</v>
      </c>
    </row>
    <row r="157" spans="1:8" hidden="1" outlineLevel="1" x14ac:dyDescent="0.45">
      <c r="A157" s="61">
        <v>36742</v>
      </c>
      <c r="B157" t="s">
        <v>71</v>
      </c>
      <c r="D157" s="61">
        <v>36742</v>
      </c>
      <c r="E157" t="s">
        <v>71</v>
      </c>
      <c r="G157" s="61">
        <v>36742</v>
      </c>
      <c r="H157">
        <v>29.37</v>
      </c>
    </row>
    <row r="158" spans="1:8" hidden="1" outlineLevel="1" x14ac:dyDescent="0.45">
      <c r="A158" s="61">
        <v>36745</v>
      </c>
      <c r="B158" t="s">
        <v>71</v>
      </c>
      <c r="D158" s="61">
        <v>36745</v>
      </c>
      <c r="E158" t="s">
        <v>71</v>
      </c>
      <c r="G158" s="61">
        <v>36745</v>
      </c>
      <c r="H158">
        <v>28.52</v>
      </c>
    </row>
    <row r="159" spans="1:8" hidden="1" outlineLevel="1" x14ac:dyDescent="0.45">
      <c r="A159" s="61">
        <v>36746</v>
      </c>
      <c r="B159" t="s">
        <v>71</v>
      </c>
      <c r="D159" s="61">
        <v>36746</v>
      </c>
      <c r="E159" t="s">
        <v>71</v>
      </c>
      <c r="G159" s="61">
        <v>36746</v>
      </c>
      <c r="H159">
        <v>28.9</v>
      </c>
    </row>
    <row r="160" spans="1:8" hidden="1" outlineLevel="1" x14ac:dyDescent="0.45">
      <c r="A160" s="61">
        <v>36747</v>
      </c>
      <c r="B160" t="s">
        <v>71</v>
      </c>
      <c r="D160" s="61">
        <v>36747</v>
      </c>
      <c r="E160" t="s">
        <v>71</v>
      </c>
      <c r="G160" s="61">
        <v>36747</v>
      </c>
      <c r="H160">
        <v>29.87</v>
      </c>
    </row>
    <row r="161" spans="1:8" hidden="1" outlineLevel="1" x14ac:dyDescent="0.45">
      <c r="A161" s="61">
        <v>36748</v>
      </c>
      <c r="B161" t="s">
        <v>71</v>
      </c>
      <c r="D161" s="61">
        <v>36748</v>
      </c>
      <c r="E161" t="s">
        <v>71</v>
      </c>
      <c r="G161" s="61">
        <v>36748</v>
      </c>
      <c r="H161">
        <v>30.88</v>
      </c>
    </row>
    <row r="162" spans="1:8" hidden="1" outlineLevel="1" x14ac:dyDescent="0.45">
      <c r="A162" s="61">
        <v>36749</v>
      </c>
      <c r="B162" t="s">
        <v>71</v>
      </c>
      <c r="D162" s="61">
        <v>36749</v>
      </c>
      <c r="E162" t="s">
        <v>71</v>
      </c>
      <c r="G162" s="61">
        <v>36749</v>
      </c>
      <c r="H162">
        <v>30.57</v>
      </c>
    </row>
    <row r="163" spans="1:8" hidden="1" outlineLevel="1" x14ac:dyDescent="0.45">
      <c r="A163" s="61">
        <v>36752</v>
      </c>
      <c r="B163" t="s">
        <v>71</v>
      </c>
      <c r="D163" s="61">
        <v>36752</v>
      </c>
      <c r="E163" t="s">
        <v>71</v>
      </c>
      <c r="G163" s="61">
        <v>36752</v>
      </c>
      <c r="H163">
        <v>31.48</v>
      </c>
    </row>
    <row r="164" spans="1:8" hidden="1" outlineLevel="1" x14ac:dyDescent="0.45">
      <c r="A164" s="61">
        <v>36753</v>
      </c>
      <c r="B164" t="s">
        <v>71</v>
      </c>
      <c r="D164" s="61">
        <v>36753</v>
      </c>
      <c r="E164" t="s">
        <v>71</v>
      </c>
      <c r="G164" s="61">
        <v>36753</v>
      </c>
      <c r="H164">
        <v>32.18</v>
      </c>
    </row>
    <row r="165" spans="1:8" hidden="1" outlineLevel="1" x14ac:dyDescent="0.45">
      <c r="A165" s="61">
        <v>36754</v>
      </c>
      <c r="B165" t="s">
        <v>71</v>
      </c>
      <c r="D165" s="61">
        <v>36754</v>
      </c>
      <c r="E165" t="s">
        <v>71</v>
      </c>
      <c r="G165" s="61">
        <v>36754</v>
      </c>
      <c r="H165">
        <v>32.53</v>
      </c>
    </row>
    <row r="166" spans="1:8" hidden="1" outlineLevel="1" x14ac:dyDescent="0.45">
      <c r="A166" s="61">
        <v>36755</v>
      </c>
      <c r="B166" t="s">
        <v>71</v>
      </c>
      <c r="D166" s="61">
        <v>36755</v>
      </c>
      <c r="E166" t="s">
        <v>71</v>
      </c>
      <c r="G166" s="61">
        <v>36755</v>
      </c>
      <c r="H166">
        <v>30.16</v>
      </c>
    </row>
    <row r="167" spans="1:8" hidden="1" outlineLevel="1" x14ac:dyDescent="0.45">
      <c r="A167" s="61">
        <v>36756</v>
      </c>
      <c r="B167" t="s">
        <v>71</v>
      </c>
      <c r="D167" s="61">
        <v>36756</v>
      </c>
      <c r="E167" t="s">
        <v>71</v>
      </c>
      <c r="G167" s="61">
        <v>36756</v>
      </c>
      <c r="H167">
        <v>30.44</v>
      </c>
    </row>
    <row r="168" spans="1:8" hidden="1" outlineLevel="1" x14ac:dyDescent="0.45">
      <c r="A168" s="61">
        <v>36759</v>
      </c>
      <c r="B168" t="s">
        <v>71</v>
      </c>
      <c r="D168" s="61">
        <v>36759</v>
      </c>
      <c r="E168" t="s">
        <v>71</v>
      </c>
      <c r="G168" s="61">
        <v>36759</v>
      </c>
      <c r="H168">
        <v>30.6</v>
      </c>
    </row>
    <row r="169" spans="1:8" hidden="1" outlineLevel="1" x14ac:dyDescent="0.45">
      <c r="A169" s="61">
        <v>36760</v>
      </c>
      <c r="B169" t="s">
        <v>71</v>
      </c>
      <c r="D169" s="61">
        <v>36760</v>
      </c>
      <c r="E169" t="s">
        <v>71</v>
      </c>
      <c r="G169" s="61">
        <v>36760</v>
      </c>
      <c r="H169">
        <v>29.93</v>
      </c>
    </row>
    <row r="170" spans="1:8" hidden="1" outlineLevel="1" x14ac:dyDescent="0.45">
      <c r="A170" s="61">
        <v>36761</v>
      </c>
      <c r="B170" t="s">
        <v>71</v>
      </c>
      <c r="D170" s="61">
        <v>36761</v>
      </c>
      <c r="E170" t="s">
        <v>71</v>
      </c>
      <c r="G170" s="61">
        <v>36761</v>
      </c>
      <c r="H170">
        <v>30.69</v>
      </c>
    </row>
    <row r="171" spans="1:8" hidden="1" outlineLevel="1" x14ac:dyDescent="0.45">
      <c r="A171" s="61">
        <v>36762</v>
      </c>
      <c r="B171" t="s">
        <v>71</v>
      </c>
      <c r="D171" s="61">
        <v>36762</v>
      </c>
      <c r="E171" t="s">
        <v>71</v>
      </c>
      <c r="G171" s="61">
        <v>36762</v>
      </c>
      <c r="H171">
        <v>30.35</v>
      </c>
    </row>
    <row r="172" spans="1:8" hidden="1" outlineLevel="1" x14ac:dyDescent="0.45">
      <c r="A172" s="61">
        <v>36763</v>
      </c>
      <c r="B172" t="s">
        <v>71</v>
      </c>
      <c r="D172" s="61">
        <v>36763</v>
      </c>
      <c r="E172" t="s">
        <v>71</v>
      </c>
      <c r="G172" s="61">
        <v>36763</v>
      </c>
      <c r="H172">
        <v>30.39</v>
      </c>
    </row>
    <row r="173" spans="1:8" hidden="1" outlineLevel="1" x14ac:dyDescent="0.45">
      <c r="A173" s="61">
        <v>36766</v>
      </c>
      <c r="B173" t="s">
        <v>71</v>
      </c>
      <c r="D173" s="61">
        <v>36766</v>
      </c>
      <c r="E173" t="s">
        <v>71</v>
      </c>
      <c r="G173" s="61">
        <v>36766</v>
      </c>
      <c r="H173">
        <v>30.39</v>
      </c>
    </row>
    <row r="174" spans="1:8" hidden="1" outlineLevel="1" x14ac:dyDescent="0.45">
      <c r="A174" s="61">
        <v>36767</v>
      </c>
      <c r="B174" t="s">
        <v>71</v>
      </c>
      <c r="D174" s="61">
        <v>36767</v>
      </c>
      <c r="E174" t="s">
        <v>71</v>
      </c>
      <c r="G174" s="61">
        <v>36767</v>
      </c>
      <c r="H174">
        <v>31.36</v>
      </c>
    </row>
    <row r="175" spans="1:8" hidden="1" outlineLevel="1" x14ac:dyDescent="0.45">
      <c r="A175" s="61">
        <v>36768</v>
      </c>
      <c r="B175" t="s">
        <v>71</v>
      </c>
      <c r="D175" s="61">
        <v>36768</v>
      </c>
      <c r="E175" t="s">
        <v>71</v>
      </c>
      <c r="G175" s="61">
        <v>36768</v>
      </c>
      <c r="H175">
        <v>31.98</v>
      </c>
    </row>
    <row r="176" spans="1:8" hidden="1" outlineLevel="1" x14ac:dyDescent="0.45">
      <c r="A176" s="61">
        <v>36769</v>
      </c>
      <c r="B176" t="s">
        <v>71</v>
      </c>
      <c r="D176" s="61">
        <v>36769</v>
      </c>
      <c r="E176" t="s">
        <v>71</v>
      </c>
      <c r="G176" s="61">
        <v>36769</v>
      </c>
      <c r="H176">
        <v>31.72</v>
      </c>
    </row>
    <row r="177" spans="1:8" hidden="1" outlineLevel="1" x14ac:dyDescent="0.45">
      <c r="A177" s="61">
        <v>36770</v>
      </c>
      <c r="B177" t="s">
        <v>71</v>
      </c>
      <c r="D177" s="61">
        <v>36770</v>
      </c>
      <c r="E177" t="s">
        <v>71</v>
      </c>
      <c r="G177" s="61">
        <v>36770</v>
      </c>
      <c r="H177">
        <v>31.85</v>
      </c>
    </row>
    <row r="178" spans="1:8" hidden="1" outlineLevel="1" x14ac:dyDescent="0.45">
      <c r="A178" s="61">
        <v>36773</v>
      </c>
      <c r="B178" t="s">
        <v>71</v>
      </c>
      <c r="D178" s="61">
        <v>36773</v>
      </c>
      <c r="E178" t="s">
        <v>71</v>
      </c>
      <c r="G178" s="61">
        <v>36773</v>
      </c>
      <c r="H178">
        <v>32.840000000000003</v>
      </c>
    </row>
    <row r="179" spans="1:8" hidden="1" outlineLevel="1" x14ac:dyDescent="0.45">
      <c r="A179" s="61">
        <v>36774</v>
      </c>
      <c r="B179" t="s">
        <v>71</v>
      </c>
      <c r="D179" s="61">
        <v>36774</v>
      </c>
      <c r="E179" t="s">
        <v>71</v>
      </c>
      <c r="G179" s="61">
        <v>36774</v>
      </c>
      <c r="H179">
        <v>32.979999999999997</v>
      </c>
    </row>
    <row r="180" spans="1:8" hidden="1" outlineLevel="1" x14ac:dyDescent="0.45">
      <c r="A180" s="61">
        <v>36775</v>
      </c>
      <c r="B180" t="s">
        <v>71</v>
      </c>
      <c r="D180" s="61">
        <v>36775</v>
      </c>
      <c r="E180" t="s">
        <v>71</v>
      </c>
      <c r="G180" s="61">
        <v>36775</v>
      </c>
      <c r="H180">
        <v>34.28</v>
      </c>
    </row>
    <row r="181" spans="1:8" hidden="1" outlineLevel="1" x14ac:dyDescent="0.45">
      <c r="A181" s="61">
        <v>36776</v>
      </c>
      <c r="B181" t="s">
        <v>71</v>
      </c>
      <c r="D181" s="61">
        <v>36776</v>
      </c>
      <c r="E181" t="s">
        <v>71</v>
      </c>
      <c r="G181" s="61">
        <v>36776</v>
      </c>
      <c r="H181">
        <v>34.549999999999997</v>
      </c>
    </row>
    <row r="182" spans="1:8" hidden="1" outlineLevel="1" x14ac:dyDescent="0.45">
      <c r="A182" s="61">
        <v>36777</v>
      </c>
      <c r="B182" t="s">
        <v>71</v>
      </c>
      <c r="D182" s="61">
        <v>36777</v>
      </c>
      <c r="E182" t="s">
        <v>71</v>
      </c>
      <c r="G182" s="61">
        <v>36777</v>
      </c>
      <c r="H182">
        <v>32.78</v>
      </c>
    </row>
    <row r="183" spans="1:8" hidden="1" outlineLevel="1" x14ac:dyDescent="0.45">
      <c r="A183" s="61">
        <v>36780</v>
      </c>
      <c r="B183" t="s">
        <v>71</v>
      </c>
      <c r="D183" s="61">
        <v>36780</v>
      </c>
      <c r="E183" t="s">
        <v>71</v>
      </c>
      <c r="G183" s="61">
        <v>36780</v>
      </c>
      <c r="H183">
        <v>33.619999999999997</v>
      </c>
    </row>
    <row r="184" spans="1:8" hidden="1" outlineLevel="1" x14ac:dyDescent="0.45">
      <c r="A184" s="61">
        <v>36781</v>
      </c>
      <c r="B184" t="s">
        <v>71</v>
      </c>
      <c r="D184" s="61">
        <v>36781</v>
      </c>
      <c r="E184" t="s">
        <v>71</v>
      </c>
      <c r="G184" s="61">
        <v>36781</v>
      </c>
      <c r="H184">
        <v>32.479999999999997</v>
      </c>
    </row>
    <row r="185" spans="1:8" hidden="1" outlineLevel="1" x14ac:dyDescent="0.45">
      <c r="A185" s="61">
        <v>36782</v>
      </c>
      <c r="B185" t="s">
        <v>71</v>
      </c>
      <c r="D185" s="61">
        <v>36782</v>
      </c>
      <c r="E185" t="s">
        <v>71</v>
      </c>
      <c r="G185" s="61">
        <v>36782</v>
      </c>
      <c r="H185">
        <v>31.53</v>
      </c>
    </row>
    <row r="186" spans="1:8" hidden="1" outlineLevel="1" x14ac:dyDescent="0.45">
      <c r="A186" s="61">
        <v>36783</v>
      </c>
      <c r="B186" t="s">
        <v>71</v>
      </c>
      <c r="D186" s="61">
        <v>36783</v>
      </c>
      <c r="E186" t="s">
        <v>71</v>
      </c>
      <c r="G186" s="61">
        <v>36783</v>
      </c>
      <c r="H186">
        <v>31.94</v>
      </c>
    </row>
    <row r="187" spans="1:8" hidden="1" outlineLevel="1" x14ac:dyDescent="0.45">
      <c r="A187" s="61">
        <v>36784</v>
      </c>
      <c r="B187" t="s">
        <v>71</v>
      </c>
      <c r="D187" s="61">
        <v>36784</v>
      </c>
      <c r="E187" t="s">
        <v>71</v>
      </c>
      <c r="G187" s="61">
        <v>36784</v>
      </c>
      <c r="H187">
        <v>33.979999999999997</v>
      </c>
    </row>
    <row r="188" spans="1:8" hidden="1" outlineLevel="1" x14ac:dyDescent="0.45">
      <c r="A188" s="61">
        <v>36787</v>
      </c>
      <c r="B188" t="s">
        <v>71</v>
      </c>
      <c r="D188" s="61">
        <v>36787</v>
      </c>
      <c r="E188" t="s">
        <v>71</v>
      </c>
      <c r="G188" s="61">
        <v>36787</v>
      </c>
      <c r="H188">
        <v>34.46</v>
      </c>
    </row>
    <row r="189" spans="1:8" hidden="1" outlineLevel="1" x14ac:dyDescent="0.45">
      <c r="A189" s="61">
        <v>36788</v>
      </c>
      <c r="B189" t="s">
        <v>71</v>
      </c>
      <c r="D189" s="61">
        <v>36788</v>
      </c>
      <c r="E189" t="s">
        <v>71</v>
      </c>
      <c r="G189" s="61">
        <v>36788</v>
      </c>
      <c r="H189">
        <v>33.630000000000003</v>
      </c>
    </row>
    <row r="190" spans="1:8" hidden="1" outlineLevel="1" x14ac:dyDescent="0.45">
      <c r="A190" s="61">
        <v>36789</v>
      </c>
      <c r="B190" t="s">
        <v>71</v>
      </c>
      <c r="D190" s="61">
        <v>36789</v>
      </c>
      <c r="E190" t="s">
        <v>71</v>
      </c>
      <c r="G190" s="61">
        <v>36789</v>
      </c>
      <c r="H190">
        <v>33.74</v>
      </c>
    </row>
    <row r="191" spans="1:8" hidden="1" outlineLevel="1" x14ac:dyDescent="0.45">
      <c r="A191" s="61">
        <v>36790</v>
      </c>
      <c r="B191" t="s">
        <v>71</v>
      </c>
      <c r="D191" s="61">
        <v>36790</v>
      </c>
      <c r="E191" t="s">
        <v>71</v>
      </c>
      <c r="G191" s="61">
        <v>36790</v>
      </c>
      <c r="H191">
        <v>32.729999999999997</v>
      </c>
    </row>
    <row r="192" spans="1:8" hidden="1" outlineLevel="1" x14ac:dyDescent="0.45">
      <c r="A192" s="61">
        <v>36791</v>
      </c>
      <c r="B192" t="s">
        <v>71</v>
      </c>
      <c r="D192" s="61">
        <v>36791</v>
      </c>
      <c r="E192" t="s">
        <v>71</v>
      </c>
      <c r="G192" s="61">
        <v>36791</v>
      </c>
      <c r="H192">
        <v>31.25</v>
      </c>
    </row>
    <row r="193" spans="1:8" hidden="1" outlineLevel="1" x14ac:dyDescent="0.45">
      <c r="A193" s="61">
        <v>36794</v>
      </c>
      <c r="B193" t="s">
        <v>71</v>
      </c>
      <c r="D193" s="61">
        <v>36794</v>
      </c>
      <c r="E193" t="s">
        <v>71</v>
      </c>
      <c r="G193" s="61">
        <v>36794</v>
      </c>
      <c r="H193">
        <v>30.24</v>
      </c>
    </row>
    <row r="194" spans="1:8" hidden="1" outlineLevel="1" x14ac:dyDescent="0.45">
      <c r="A194" s="61">
        <v>36795</v>
      </c>
      <c r="B194" t="s">
        <v>71</v>
      </c>
      <c r="D194" s="61">
        <v>36795</v>
      </c>
      <c r="E194" t="s">
        <v>71</v>
      </c>
      <c r="G194" s="61">
        <v>36795</v>
      </c>
      <c r="H194">
        <v>30.42</v>
      </c>
    </row>
    <row r="195" spans="1:8" hidden="1" outlineLevel="1" x14ac:dyDescent="0.45">
      <c r="A195" s="61">
        <v>36796</v>
      </c>
      <c r="B195" t="s">
        <v>71</v>
      </c>
      <c r="D195" s="61">
        <v>36796</v>
      </c>
      <c r="E195" t="s">
        <v>71</v>
      </c>
      <c r="G195" s="61">
        <v>36796</v>
      </c>
      <c r="H195">
        <v>30.54</v>
      </c>
    </row>
    <row r="196" spans="1:8" hidden="1" outlineLevel="1" x14ac:dyDescent="0.45">
      <c r="A196" s="61">
        <v>36797</v>
      </c>
      <c r="B196" t="s">
        <v>71</v>
      </c>
      <c r="D196" s="61">
        <v>36797</v>
      </c>
      <c r="E196" t="s">
        <v>71</v>
      </c>
      <c r="G196" s="61">
        <v>36797</v>
      </c>
      <c r="H196">
        <v>29.26</v>
      </c>
    </row>
    <row r="197" spans="1:8" hidden="1" outlineLevel="1" x14ac:dyDescent="0.45">
      <c r="A197" s="61">
        <v>36798</v>
      </c>
      <c r="B197" t="s">
        <v>71</v>
      </c>
      <c r="D197" s="61">
        <v>36798</v>
      </c>
      <c r="E197" t="s">
        <v>71</v>
      </c>
      <c r="G197" s="61">
        <v>36798</v>
      </c>
      <c r="H197">
        <v>29.84</v>
      </c>
    </row>
    <row r="198" spans="1:8" hidden="1" outlineLevel="1" x14ac:dyDescent="0.45">
      <c r="A198" s="61">
        <v>36801</v>
      </c>
      <c r="B198" t="s">
        <v>71</v>
      </c>
      <c r="D198" s="61">
        <v>36801</v>
      </c>
      <c r="E198" t="s">
        <v>71</v>
      </c>
      <c r="G198" s="61">
        <v>36801</v>
      </c>
      <c r="H198">
        <v>31.08</v>
      </c>
    </row>
    <row r="199" spans="1:8" hidden="1" outlineLevel="1" x14ac:dyDescent="0.45">
      <c r="A199" s="61">
        <v>36802</v>
      </c>
      <c r="B199" t="s">
        <v>71</v>
      </c>
      <c r="D199" s="61">
        <v>36802</v>
      </c>
      <c r="E199" t="s">
        <v>71</v>
      </c>
      <c r="G199" s="61">
        <v>36802</v>
      </c>
      <c r="H199">
        <v>31.05</v>
      </c>
    </row>
    <row r="200" spans="1:8" hidden="1" outlineLevel="1" x14ac:dyDescent="0.45">
      <c r="A200" s="61">
        <v>36803</v>
      </c>
      <c r="B200" t="s">
        <v>71</v>
      </c>
      <c r="D200" s="61">
        <v>36803</v>
      </c>
      <c r="E200" t="s">
        <v>71</v>
      </c>
      <c r="G200" s="61">
        <v>36803</v>
      </c>
      <c r="H200">
        <v>30.52</v>
      </c>
    </row>
    <row r="201" spans="1:8" hidden="1" outlineLevel="1" x14ac:dyDescent="0.45">
      <c r="A201" s="61">
        <v>36804</v>
      </c>
      <c r="B201" t="s">
        <v>71</v>
      </c>
      <c r="D201" s="61">
        <v>36804</v>
      </c>
      <c r="E201" t="s">
        <v>71</v>
      </c>
      <c r="G201" s="61">
        <v>36804</v>
      </c>
      <c r="H201">
        <v>29.89</v>
      </c>
    </row>
    <row r="202" spans="1:8" hidden="1" outlineLevel="1" x14ac:dyDescent="0.45">
      <c r="A202" s="61">
        <v>36805</v>
      </c>
      <c r="B202" t="s">
        <v>71</v>
      </c>
      <c r="D202" s="61">
        <v>36805</v>
      </c>
      <c r="E202" t="s">
        <v>71</v>
      </c>
      <c r="G202" s="61">
        <v>36805</v>
      </c>
      <c r="H202">
        <v>30.1</v>
      </c>
    </row>
    <row r="203" spans="1:8" hidden="1" outlineLevel="1" x14ac:dyDescent="0.45">
      <c r="A203" s="61">
        <v>36808</v>
      </c>
      <c r="B203" t="s">
        <v>71</v>
      </c>
      <c r="D203" s="61">
        <v>36808</v>
      </c>
      <c r="E203" t="s">
        <v>71</v>
      </c>
      <c r="G203" s="61">
        <v>36808</v>
      </c>
      <c r="H203">
        <v>30.76</v>
      </c>
    </row>
    <row r="204" spans="1:8" hidden="1" outlineLevel="1" x14ac:dyDescent="0.45">
      <c r="A204" s="61">
        <v>36809</v>
      </c>
      <c r="B204" t="s">
        <v>71</v>
      </c>
      <c r="D204" s="61">
        <v>36809</v>
      </c>
      <c r="E204" t="s">
        <v>71</v>
      </c>
      <c r="G204" s="61">
        <v>36809</v>
      </c>
      <c r="H204">
        <v>31.85</v>
      </c>
    </row>
    <row r="205" spans="1:8" hidden="1" outlineLevel="1" x14ac:dyDescent="0.45">
      <c r="A205" s="61">
        <v>36810</v>
      </c>
      <c r="B205" t="s">
        <v>71</v>
      </c>
      <c r="D205" s="61">
        <v>36810</v>
      </c>
      <c r="E205" t="s">
        <v>71</v>
      </c>
      <c r="G205" s="61">
        <v>36810</v>
      </c>
      <c r="H205">
        <v>31.79</v>
      </c>
    </row>
    <row r="206" spans="1:8" hidden="1" outlineLevel="1" x14ac:dyDescent="0.45">
      <c r="A206" s="61">
        <v>36811</v>
      </c>
      <c r="B206" t="s">
        <v>71</v>
      </c>
      <c r="D206" s="61">
        <v>36811</v>
      </c>
      <c r="E206" t="s">
        <v>71</v>
      </c>
      <c r="G206" s="61">
        <v>36811</v>
      </c>
      <c r="H206">
        <v>34.590000000000003</v>
      </c>
    </row>
    <row r="207" spans="1:8" hidden="1" outlineLevel="1" x14ac:dyDescent="0.45">
      <c r="A207" s="61">
        <v>36812</v>
      </c>
      <c r="B207" t="s">
        <v>71</v>
      </c>
      <c r="D207" s="61">
        <v>36812</v>
      </c>
      <c r="E207" t="s">
        <v>71</v>
      </c>
      <c r="G207" s="61">
        <v>36812</v>
      </c>
      <c r="H207">
        <v>32.520000000000003</v>
      </c>
    </row>
    <row r="208" spans="1:8" hidden="1" outlineLevel="1" x14ac:dyDescent="0.45">
      <c r="A208" s="61">
        <v>36815</v>
      </c>
      <c r="B208" t="s">
        <v>71</v>
      </c>
      <c r="D208" s="61">
        <v>36815</v>
      </c>
      <c r="E208" t="s">
        <v>71</v>
      </c>
      <c r="G208" s="61">
        <v>36815</v>
      </c>
      <c r="H208">
        <v>31.9</v>
      </c>
    </row>
    <row r="209" spans="1:8" hidden="1" outlineLevel="1" x14ac:dyDescent="0.45">
      <c r="A209" s="61">
        <v>36816</v>
      </c>
      <c r="B209" t="s">
        <v>71</v>
      </c>
      <c r="D209" s="61">
        <v>36816</v>
      </c>
      <c r="E209" t="s">
        <v>71</v>
      </c>
      <c r="G209" s="61">
        <v>36816</v>
      </c>
      <c r="H209">
        <v>31.13</v>
      </c>
    </row>
    <row r="210" spans="1:8" hidden="1" outlineLevel="1" x14ac:dyDescent="0.45">
      <c r="A210" s="61">
        <v>36817</v>
      </c>
      <c r="B210" t="s">
        <v>71</v>
      </c>
      <c r="D210" s="61">
        <v>36817</v>
      </c>
      <c r="E210" t="s">
        <v>71</v>
      </c>
      <c r="G210" s="61">
        <v>36817</v>
      </c>
      <c r="H210">
        <v>31.1</v>
      </c>
    </row>
    <row r="211" spans="1:8" hidden="1" outlineLevel="1" x14ac:dyDescent="0.45">
      <c r="A211" s="61">
        <v>36818</v>
      </c>
      <c r="B211" t="s">
        <v>71</v>
      </c>
      <c r="D211" s="61">
        <v>36818</v>
      </c>
      <c r="E211" t="s">
        <v>71</v>
      </c>
      <c r="G211" s="61">
        <v>36818</v>
      </c>
      <c r="H211">
        <v>30.74</v>
      </c>
    </row>
    <row r="212" spans="1:8" hidden="1" outlineLevel="1" x14ac:dyDescent="0.45">
      <c r="A212" s="61">
        <v>36819</v>
      </c>
      <c r="B212" t="s">
        <v>71</v>
      </c>
      <c r="D212" s="61">
        <v>36819</v>
      </c>
      <c r="E212" t="s">
        <v>71</v>
      </c>
      <c r="G212" s="61">
        <v>36819</v>
      </c>
      <c r="H212">
        <v>31.62</v>
      </c>
    </row>
    <row r="213" spans="1:8" hidden="1" outlineLevel="1" x14ac:dyDescent="0.45">
      <c r="A213" s="61">
        <v>36822</v>
      </c>
      <c r="B213" t="s">
        <v>71</v>
      </c>
      <c r="D213" s="61">
        <v>36822</v>
      </c>
      <c r="E213" t="s">
        <v>71</v>
      </c>
      <c r="G213" s="61">
        <v>36822</v>
      </c>
      <c r="H213">
        <v>32.090000000000003</v>
      </c>
    </row>
    <row r="214" spans="1:8" hidden="1" outlineLevel="1" x14ac:dyDescent="0.45">
      <c r="A214" s="61">
        <v>36823</v>
      </c>
      <c r="B214" t="s">
        <v>71</v>
      </c>
      <c r="D214" s="61">
        <v>36823</v>
      </c>
      <c r="E214" t="s">
        <v>71</v>
      </c>
      <c r="G214" s="61">
        <v>36823</v>
      </c>
      <c r="H214">
        <v>31.59</v>
      </c>
    </row>
    <row r="215" spans="1:8" hidden="1" outlineLevel="1" x14ac:dyDescent="0.45">
      <c r="A215" s="61">
        <v>36824</v>
      </c>
      <c r="B215" t="s">
        <v>71</v>
      </c>
      <c r="D215" s="61">
        <v>36824</v>
      </c>
      <c r="E215" t="s">
        <v>71</v>
      </c>
      <c r="G215" s="61">
        <v>36824</v>
      </c>
      <c r="H215">
        <v>31.36</v>
      </c>
    </row>
    <row r="216" spans="1:8" hidden="1" outlineLevel="1" x14ac:dyDescent="0.45">
      <c r="A216" s="61">
        <v>36825</v>
      </c>
      <c r="B216" t="s">
        <v>71</v>
      </c>
      <c r="D216" s="61">
        <v>36825</v>
      </c>
      <c r="E216" t="s">
        <v>71</v>
      </c>
      <c r="G216" s="61">
        <v>36825</v>
      </c>
      <c r="H216">
        <v>31.96</v>
      </c>
    </row>
    <row r="217" spans="1:8" hidden="1" outlineLevel="1" x14ac:dyDescent="0.45">
      <c r="A217" s="61">
        <v>36826</v>
      </c>
      <c r="B217" t="s">
        <v>71</v>
      </c>
      <c r="D217" s="61">
        <v>36826</v>
      </c>
      <c r="E217" t="s">
        <v>71</v>
      </c>
      <c r="G217" s="61">
        <v>36826</v>
      </c>
      <c r="H217">
        <v>30.95</v>
      </c>
    </row>
    <row r="218" spans="1:8" hidden="1" outlineLevel="1" x14ac:dyDescent="0.45">
      <c r="A218" s="61">
        <v>36829</v>
      </c>
      <c r="B218" t="s">
        <v>71</v>
      </c>
      <c r="D218" s="61">
        <v>36829</v>
      </c>
      <c r="E218" t="s">
        <v>71</v>
      </c>
      <c r="G218" s="61">
        <v>36829</v>
      </c>
      <c r="H218">
        <v>31.14</v>
      </c>
    </row>
    <row r="219" spans="1:8" hidden="1" outlineLevel="1" x14ac:dyDescent="0.45">
      <c r="A219" s="61">
        <v>36830</v>
      </c>
      <c r="B219" t="s">
        <v>71</v>
      </c>
      <c r="D219" s="61">
        <v>36830</v>
      </c>
      <c r="E219" t="s">
        <v>71</v>
      </c>
      <c r="G219" s="61">
        <v>36830</v>
      </c>
      <c r="H219">
        <v>30.76</v>
      </c>
    </row>
    <row r="220" spans="1:8" hidden="1" outlineLevel="1" x14ac:dyDescent="0.45">
      <c r="A220" s="61">
        <v>36831</v>
      </c>
      <c r="B220" t="s">
        <v>71</v>
      </c>
      <c r="D220" s="61">
        <v>36831</v>
      </c>
      <c r="E220" t="s">
        <v>71</v>
      </c>
      <c r="G220" s="61">
        <v>36831</v>
      </c>
      <c r="H220">
        <v>31.31</v>
      </c>
    </row>
    <row r="221" spans="1:8" hidden="1" outlineLevel="1" x14ac:dyDescent="0.45">
      <c r="A221" s="61">
        <v>36832</v>
      </c>
      <c r="B221" t="s">
        <v>71</v>
      </c>
      <c r="D221" s="61">
        <v>36832</v>
      </c>
      <c r="E221" t="s">
        <v>71</v>
      </c>
      <c r="G221" s="61">
        <v>36832</v>
      </c>
      <c r="H221">
        <v>30.78</v>
      </c>
    </row>
    <row r="222" spans="1:8" hidden="1" outlineLevel="1" x14ac:dyDescent="0.45">
      <c r="A222" s="61">
        <v>36833</v>
      </c>
      <c r="B222" t="s">
        <v>71</v>
      </c>
      <c r="D222" s="61">
        <v>36833</v>
      </c>
      <c r="E222" t="s">
        <v>71</v>
      </c>
      <c r="G222" s="61">
        <v>36833</v>
      </c>
      <c r="H222">
        <v>30.85</v>
      </c>
    </row>
    <row r="223" spans="1:8" hidden="1" outlineLevel="1" x14ac:dyDescent="0.45">
      <c r="A223" s="61">
        <v>36836</v>
      </c>
      <c r="B223" t="s">
        <v>71</v>
      </c>
      <c r="D223" s="61">
        <v>36836</v>
      </c>
      <c r="E223" t="s">
        <v>71</v>
      </c>
      <c r="G223" s="61">
        <v>36836</v>
      </c>
      <c r="H223">
        <v>31.29</v>
      </c>
    </row>
    <row r="224" spans="1:8" hidden="1" outlineLevel="1" x14ac:dyDescent="0.45">
      <c r="A224" s="61">
        <v>36837</v>
      </c>
      <c r="B224" t="s">
        <v>71</v>
      </c>
      <c r="D224" s="61">
        <v>36837</v>
      </c>
      <c r="E224" t="s">
        <v>71</v>
      </c>
      <c r="G224" s="61">
        <v>36837</v>
      </c>
      <c r="H224">
        <v>31.68</v>
      </c>
    </row>
    <row r="225" spans="1:8" hidden="1" outlineLevel="1" x14ac:dyDescent="0.45">
      <c r="A225" s="61">
        <v>36838</v>
      </c>
      <c r="B225" t="s">
        <v>71</v>
      </c>
      <c r="D225" s="61">
        <v>36838</v>
      </c>
      <c r="E225" t="s">
        <v>71</v>
      </c>
      <c r="G225" s="61">
        <v>36838</v>
      </c>
      <c r="H225">
        <v>31.32</v>
      </c>
    </row>
    <row r="226" spans="1:8" hidden="1" outlineLevel="1" x14ac:dyDescent="0.45">
      <c r="A226" s="61">
        <v>36839</v>
      </c>
      <c r="B226" t="s">
        <v>71</v>
      </c>
      <c r="D226" s="61">
        <v>36839</v>
      </c>
      <c r="E226" t="s">
        <v>71</v>
      </c>
      <c r="G226" s="61">
        <v>36839</v>
      </c>
      <c r="H226">
        <v>32.159999999999997</v>
      </c>
    </row>
    <row r="227" spans="1:8" hidden="1" outlineLevel="1" x14ac:dyDescent="0.45">
      <c r="A227" s="61">
        <v>36840</v>
      </c>
      <c r="B227" t="s">
        <v>71</v>
      </c>
      <c r="D227" s="61">
        <v>36840</v>
      </c>
      <c r="E227" t="s">
        <v>71</v>
      </c>
      <c r="G227" s="61">
        <v>36840</v>
      </c>
      <c r="H227">
        <v>32.020000000000003</v>
      </c>
    </row>
    <row r="228" spans="1:8" hidden="1" outlineLevel="1" x14ac:dyDescent="0.45">
      <c r="A228" s="61">
        <v>36843</v>
      </c>
      <c r="B228" t="s">
        <v>71</v>
      </c>
      <c r="D228" s="61">
        <v>36843</v>
      </c>
      <c r="E228" t="s">
        <v>71</v>
      </c>
      <c r="G228" s="61">
        <v>36843</v>
      </c>
      <c r="H228">
        <v>32.94</v>
      </c>
    </row>
    <row r="229" spans="1:8" hidden="1" outlineLevel="1" x14ac:dyDescent="0.45">
      <c r="A229" s="61">
        <v>36844</v>
      </c>
      <c r="B229" t="s">
        <v>71</v>
      </c>
      <c r="D229" s="61">
        <v>36844</v>
      </c>
      <c r="E229" t="s">
        <v>71</v>
      </c>
      <c r="G229" s="61">
        <v>36844</v>
      </c>
      <c r="H229">
        <v>32.69</v>
      </c>
    </row>
    <row r="230" spans="1:8" hidden="1" outlineLevel="1" x14ac:dyDescent="0.45">
      <c r="A230" s="61">
        <v>36845</v>
      </c>
      <c r="B230" t="s">
        <v>71</v>
      </c>
      <c r="D230" s="61">
        <v>36845</v>
      </c>
      <c r="E230" t="s">
        <v>71</v>
      </c>
      <c r="G230" s="61">
        <v>36845</v>
      </c>
      <c r="H230">
        <v>33.9</v>
      </c>
    </row>
    <row r="231" spans="1:8" hidden="1" outlineLevel="1" x14ac:dyDescent="0.45">
      <c r="A231" s="61">
        <v>36846</v>
      </c>
      <c r="B231" t="s">
        <v>71</v>
      </c>
      <c r="D231" s="61">
        <v>36846</v>
      </c>
      <c r="E231" t="s">
        <v>71</v>
      </c>
      <c r="G231" s="61">
        <v>36846</v>
      </c>
      <c r="H231">
        <v>32.770000000000003</v>
      </c>
    </row>
    <row r="232" spans="1:8" hidden="1" outlineLevel="1" x14ac:dyDescent="0.45">
      <c r="A232" s="61">
        <v>36847</v>
      </c>
      <c r="B232" t="s">
        <v>71</v>
      </c>
      <c r="D232" s="61">
        <v>36847</v>
      </c>
      <c r="E232" t="s">
        <v>71</v>
      </c>
      <c r="G232" s="61">
        <v>36847</v>
      </c>
      <c r="H232">
        <v>33.08</v>
      </c>
    </row>
    <row r="233" spans="1:8" hidden="1" outlineLevel="1" x14ac:dyDescent="0.45">
      <c r="A233" s="61">
        <v>36850</v>
      </c>
      <c r="B233" t="s">
        <v>71</v>
      </c>
      <c r="D233" s="61">
        <v>36850</v>
      </c>
      <c r="E233" t="s">
        <v>71</v>
      </c>
      <c r="G233" s="61">
        <v>36850</v>
      </c>
      <c r="H233">
        <v>33.07</v>
      </c>
    </row>
    <row r="234" spans="1:8" hidden="1" outlineLevel="1" x14ac:dyDescent="0.45">
      <c r="A234" s="61">
        <v>36851</v>
      </c>
      <c r="B234" t="s">
        <v>71</v>
      </c>
      <c r="D234" s="61">
        <v>36851</v>
      </c>
      <c r="E234" t="s">
        <v>71</v>
      </c>
      <c r="G234" s="61">
        <v>36851</v>
      </c>
      <c r="H234">
        <v>33.1</v>
      </c>
    </row>
    <row r="235" spans="1:8" hidden="1" outlineLevel="1" x14ac:dyDescent="0.45">
      <c r="A235" s="61">
        <v>36852</v>
      </c>
      <c r="B235" t="s">
        <v>71</v>
      </c>
      <c r="D235" s="61">
        <v>36852</v>
      </c>
      <c r="E235" t="s">
        <v>71</v>
      </c>
      <c r="G235" s="61">
        <v>36852</v>
      </c>
      <c r="H235">
        <v>33.24</v>
      </c>
    </row>
    <row r="236" spans="1:8" hidden="1" outlineLevel="1" x14ac:dyDescent="0.45">
      <c r="A236" s="61">
        <v>36853</v>
      </c>
      <c r="B236" t="s">
        <v>71</v>
      </c>
      <c r="D236" s="61">
        <v>36853</v>
      </c>
      <c r="E236" t="s">
        <v>71</v>
      </c>
      <c r="G236" s="61">
        <v>36853</v>
      </c>
      <c r="H236">
        <v>33.28</v>
      </c>
    </row>
    <row r="237" spans="1:8" hidden="1" outlineLevel="1" x14ac:dyDescent="0.45">
      <c r="A237" s="61">
        <v>36854</v>
      </c>
      <c r="B237" t="s">
        <v>71</v>
      </c>
      <c r="D237" s="61">
        <v>36854</v>
      </c>
      <c r="E237" t="s">
        <v>71</v>
      </c>
      <c r="G237" s="61">
        <v>36854</v>
      </c>
      <c r="H237">
        <v>33.119999999999997</v>
      </c>
    </row>
    <row r="238" spans="1:8" hidden="1" outlineLevel="1" x14ac:dyDescent="0.45">
      <c r="A238" s="61">
        <v>36857</v>
      </c>
      <c r="B238" t="s">
        <v>71</v>
      </c>
      <c r="D238" s="61">
        <v>36857</v>
      </c>
      <c r="E238" t="s">
        <v>71</v>
      </c>
      <c r="G238" s="61">
        <v>36857</v>
      </c>
      <c r="H238">
        <v>33.06</v>
      </c>
    </row>
    <row r="239" spans="1:8" hidden="1" outlineLevel="1" x14ac:dyDescent="0.45">
      <c r="A239" s="61">
        <v>36858</v>
      </c>
      <c r="B239" t="s">
        <v>71</v>
      </c>
      <c r="D239" s="61">
        <v>36858</v>
      </c>
      <c r="E239" t="s">
        <v>71</v>
      </c>
      <c r="G239" s="61">
        <v>36858</v>
      </c>
      <c r="H239">
        <v>32.19</v>
      </c>
    </row>
    <row r="240" spans="1:8" hidden="1" outlineLevel="1" x14ac:dyDescent="0.45">
      <c r="A240" s="61">
        <v>36859</v>
      </c>
      <c r="B240" t="s">
        <v>71</v>
      </c>
      <c r="D240" s="61">
        <v>36859</v>
      </c>
      <c r="E240" t="s">
        <v>71</v>
      </c>
      <c r="G240" s="61">
        <v>36859</v>
      </c>
      <c r="H240">
        <v>32.68</v>
      </c>
    </row>
    <row r="241" spans="1:8" hidden="1" outlineLevel="1" x14ac:dyDescent="0.45">
      <c r="A241" s="61">
        <v>36860</v>
      </c>
      <c r="B241" t="s">
        <v>71</v>
      </c>
      <c r="D241" s="61">
        <v>36860</v>
      </c>
      <c r="E241" t="s">
        <v>71</v>
      </c>
      <c r="G241" s="61">
        <v>36860</v>
      </c>
      <c r="H241">
        <v>31.88</v>
      </c>
    </row>
    <row r="242" spans="1:8" hidden="1" outlineLevel="1" x14ac:dyDescent="0.45">
      <c r="A242" s="61">
        <v>36861</v>
      </c>
      <c r="B242" t="s">
        <v>71</v>
      </c>
      <c r="D242" s="61">
        <v>36861</v>
      </c>
      <c r="E242" t="s">
        <v>71</v>
      </c>
      <c r="G242" s="61">
        <v>36861</v>
      </c>
      <c r="H242">
        <v>30.17</v>
      </c>
    </row>
    <row r="243" spans="1:8" hidden="1" outlineLevel="1" x14ac:dyDescent="0.45">
      <c r="A243" s="61">
        <v>36864</v>
      </c>
      <c r="B243" t="s">
        <v>71</v>
      </c>
      <c r="D243" s="61">
        <v>36864</v>
      </c>
      <c r="E243" t="s">
        <v>71</v>
      </c>
      <c r="G243" s="61">
        <v>36864</v>
      </c>
      <c r="H243">
        <v>29.34</v>
      </c>
    </row>
    <row r="244" spans="1:8" hidden="1" outlineLevel="1" x14ac:dyDescent="0.45">
      <c r="A244" s="61">
        <v>36865</v>
      </c>
      <c r="B244" t="s">
        <v>71</v>
      </c>
      <c r="D244" s="61">
        <v>36865</v>
      </c>
      <c r="E244" t="s">
        <v>71</v>
      </c>
      <c r="G244" s="61">
        <v>36865</v>
      </c>
      <c r="H244">
        <v>27.79</v>
      </c>
    </row>
    <row r="245" spans="1:8" hidden="1" outlineLevel="1" x14ac:dyDescent="0.45">
      <c r="A245" s="61">
        <v>36866</v>
      </c>
      <c r="B245" t="s">
        <v>71</v>
      </c>
      <c r="D245" s="61">
        <v>36866</v>
      </c>
      <c r="E245" t="s">
        <v>71</v>
      </c>
      <c r="G245" s="61">
        <v>36866</v>
      </c>
      <c r="H245">
        <v>28.01</v>
      </c>
    </row>
    <row r="246" spans="1:8" hidden="1" outlineLevel="1" x14ac:dyDescent="0.45">
      <c r="A246" s="61">
        <v>36867</v>
      </c>
      <c r="B246" t="s">
        <v>71</v>
      </c>
      <c r="D246" s="61">
        <v>36867</v>
      </c>
      <c r="E246" t="s">
        <v>71</v>
      </c>
      <c r="G246" s="61">
        <v>36867</v>
      </c>
      <c r="H246">
        <v>27.47</v>
      </c>
    </row>
    <row r="247" spans="1:8" hidden="1" outlineLevel="1" x14ac:dyDescent="0.45">
      <c r="A247" s="61">
        <v>36868</v>
      </c>
      <c r="B247" t="s">
        <v>71</v>
      </c>
      <c r="D247" s="61">
        <v>36868</v>
      </c>
      <c r="E247" t="s">
        <v>71</v>
      </c>
      <c r="G247" s="61">
        <v>36868</v>
      </c>
      <c r="H247">
        <v>26.56</v>
      </c>
    </row>
    <row r="248" spans="1:8" hidden="1" outlineLevel="1" x14ac:dyDescent="0.45">
      <c r="A248" s="61">
        <v>36871</v>
      </c>
      <c r="B248" t="s">
        <v>71</v>
      </c>
      <c r="D248" s="61">
        <v>36871</v>
      </c>
      <c r="E248" t="s">
        <v>71</v>
      </c>
      <c r="G248" s="61">
        <v>36871</v>
      </c>
      <c r="H248">
        <v>27.54</v>
      </c>
    </row>
    <row r="249" spans="1:8" hidden="1" outlineLevel="1" x14ac:dyDescent="0.45">
      <c r="A249" s="61">
        <v>36872</v>
      </c>
      <c r="B249" t="s">
        <v>71</v>
      </c>
      <c r="D249" s="61">
        <v>36872</v>
      </c>
      <c r="E249" t="s">
        <v>71</v>
      </c>
      <c r="G249" s="61">
        <v>36872</v>
      </c>
      <c r="H249">
        <v>27.06</v>
      </c>
    </row>
    <row r="250" spans="1:8" hidden="1" outlineLevel="1" x14ac:dyDescent="0.45">
      <c r="A250" s="61">
        <v>36873</v>
      </c>
      <c r="B250" t="s">
        <v>71</v>
      </c>
      <c r="D250" s="61">
        <v>36873</v>
      </c>
      <c r="E250" t="s">
        <v>71</v>
      </c>
      <c r="G250" s="61">
        <v>36873</v>
      </c>
      <c r="H250">
        <v>25.14</v>
      </c>
    </row>
    <row r="251" spans="1:8" hidden="1" outlineLevel="1" x14ac:dyDescent="0.45">
      <c r="A251" s="61">
        <v>36874</v>
      </c>
      <c r="B251" t="s">
        <v>71</v>
      </c>
      <c r="D251" s="61">
        <v>36874</v>
      </c>
      <c r="E251" t="s">
        <v>71</v>
      </c>
      <c r="G251" s="61">
        <v>36874</v>
      </c>
      <c r="H251">
        <v>25.36</v>
      </c>
    </row>
    <row r="252" spans="1:8" hidden="1" outlineLevel="1" x14ac:dyDescent="0.45">
      <c r="A252" s="61">
        <v>36875</v>
      </c>
      <c r="B252" t="s">
        <v>71</v>
      </c>
      <c r="D252" s="61">
        <v>36875</v>
      </c>
      <c r="E252" t="s">
        <v>71</v>
      </c>
      <c r="G252" s="61">
        <v>36875</v>
      </c>
      <c r="H252">
        <v>25.89</v>
      </c>
    </row>
    <row r="253" spans="1:8" hidden="1" outlineLevel="1" x14ac:dyDescent="0.45">
      <c r="A253" s="61">
        <v>36878</v>
      </c>
      <c r="B253" t="s">
        <v>71</v>
      </c>
      <c r="D253" s="61">
        <v>36878</v>
      </c>
      <c r="E253" t="s">
        <v>71</v>
      </c>
      <c r="G253" s="61">
        <v>36878</v>
      </c>
      <c r="H253">
        <v>26.24</v>
      </c>
    </row>
    <row r="254" spans="1:8" hidden="1" outlineLevel="1" x14ac:dyDescent="0.45">
      <c r="A254" s="61">
        <v>36879</v>
      </c>
      <c r="B254" t="s">
        <v>71</v>
      </c>
      <c r="D254" s="61">
        <v>36879</v>
      </c>
      <c r="E254" t="s">
        <v>71</v>
      </c>
      <c r="G254" s="61">
        <v>36879</v>
      </c>
      <c r="H254">
        <v>25</v>
      </c>
    </row>
    <row r="255" spans="1:8" hidden="1" outlineLevel="1" x14ac:dyDescent="0.45">
      <c r="A255" s="61">
        <v>36880</v>
      </c>
      <c r="B255" t="s">
        <v>71</v>
      </c>
      <c r="D255" s="61">
        <v>36880</v>
      </c>
      <c r="E255" t="s">
        <v>71</v>
      </c>
      <c r="G255" s="61">
        <v>36880</v>
      </c>
      <c r="H255">
        <v>22.97</v>
      </c>
    </row>
    <row r="256" spans="1:8" hidden="1" outlineLevel="1" x14ac:dyDescent="0.45">
      <c r="A256" s="61">
        <v>36881</v>
      </c>
      <c r="B256" t="s">
        <v>71</v>
      </c>
      <c r="D256" s="61">
        <v>36881</v>
      </c>
      <c r="E256" t="s">
        <v>71</v>
      </c>
      <c r="G256" s="61">
        <v>36881</v>
      </c>
      <c r="H256">
        <v>23.61</v>
      </c>
    </row>
    <row r="257" spans="1:8" hidden="1" outlineLevel="1" x14ac:dyDescent="0.45">
      <c r="A257" s="61">
        <v>36882</v>
      </c>
      <c r="B257" t="s">
        <v>71</v>
      </c>
      <c r="D257" s="61">
        <v>36882</v>
      </c>
      <c r="E257" t="s">
        <v>71</v>
      </c>
      <c r="G257" s="61">
        <v>36882</v>
      </c>
      <c r="H257">
        <v>23.66</v>
      </c>
    </row>
    <row r="258" spans="1:8" hidden="1" outlineLevel="1" x14ac:dyDescent="0.45">
      <c r="A258" s="61">
        <v>36885</v>
      </c>
      <c r="B258" t="s">
        <v>71</v>
      </c>
      <c r="D258" s="61">
        <v>36885</v>
      </c>
      <c r="E258" t="s">
        <v>71</v>
      </c>
      <c r="G258" s="61">
        <v>36885</v>
      </c>
      <c r="H258">
        <v>23.66</v>
      </c>
    </row>
    <row r="259" spans="1:8" hidden="1" outlineLevel="1" x14ac:dyDescent="0.45">
      <c r="A259" s="61">
        <v>36886</v>
      </c>
      <c r="B259" t="s">
        <v>71</v>
      </c>
      <c r="D259" s="61">
        <v>36886</v>
      </c>
      <c r="E259" t="s">
        <v>71</v>
      </c>
      <c r="G259" s="61">
        <v>36886</v>
      </c>
      <c r="H259">
        <v>23.66</v>
      </c>
    </row>
    <row r="260" spans="1:8" hidden="1" outlineLevel="1" x14ac:dyDescent="0.45">
      <c r="A260" s="61">
        <v>36887</v>
      </c>
      <c r="B260" t="s">
        <v>71</v>
      </c>
      <c r="D260" s="61">
        <v>36887</v>
      </c>
      <c r="E260" t="s">
        <v>71</v>
      </c>
      <c r="G260" s="61">
        <v>36887</v>
      </c>
      <c r="H260">
        <v>24.04</v>
      </c>
    </row>
    <row r="261" spans="1:8" hidden="1" outlineLevel="1" x14ac:dyDescent="0.45">
      <c r="A261" s="61">
        <v>36888</v>
      </c>
      <c r="B261" t="s">
        <v>71</v>
      </c>
      <c r="D261" s="61">
        <v>36888</v>
      </c>
      <c r="E261" t="s">
        <v>71</v>
      </c>
      <c r="G261" s="61">
        <v>36888</v>
      </c>
      <c r="H261">
        <v>23.71</v>
      </c>
    </row>
    <row r="262" spans="1:8" hidden="1" outlineLevel="1" x14ac:dyDescent="0.45">
      <c r="A262" s="61">
        <v>36889</v>
      </c>
      <c r="B262" t="s">
        <v>71</v>
      </c>
      <c r="D262" s="61">
        <v>36889</v>
      </c>
      <c r="E262" t="s">
        <v>71</v>
      </c>
      <c r="G262" s="61">
        <v>36889</v>
      </c>
      <c r="H262">
        <v>23.87</v>
      </c>
    </row>
    <row r="263" spans="1:8" hidden="1" outlineLevel="1" x14ac:dyDescent="0.45">
      <c r="A263" s="61">
        <v>36892</v>
      </c>
      <c r="B263" t="s">
        <v>71</v>
      </c>
      <c r="D263" s="61">
        <v>36892</v>
      </c>
      <c r="E263" t="s">
        <v>71</v>
      </c>
      <c r="G263" s="61">
        <v>36892</v>
      </c>
      <c r="H263">
        <v>23.87</v>
      </c>
    </row>
    <row r="264" spans="1:8" hidden="1" outlineLevel="1" x14ac:dyDescent="0.45">
      <c r="A264" s="61">
        <v>36893</v>
      </c>
      <c r="B264" t="s">
        <v>71</v>
      </c>
      <c r="D264" s="61">
        <v>36893</v>
      </c>
      <c r="E264" t="s">
        <v>71</v>
      </c>
      <c r="G264" s="61">
        <v>36893</v>
      </c>
      <c r="H264">
        <v>24.3</v>
      </c>
    </row>
    <row r="265" spans="1:8" hidden="1" outlineLevel="1" x14ac:dyDescent="0.45">
      <c r="A265" s="61">
        <v>36894</v>
      </c>
      <c r="B265" t="s">
        <v>71</v>
      </c>
      <c r="D265" s="61">
        <v>36894</v>
      </c>
      <c r="E265" t="s">
        <v>71</v>
      </c>
      <c r="G265" s="61">
        <v>36894</v>
      </c>
      <c r="H265">
        <v>25.03</v>
      </c>
    </row>
    <row r="266" spans="1:8" hidden="1" outlineLevel="1" x14ac:dyDescent="0.45">
      <c r="A266" s="61">
        <v>36895</v>
      </c>
      <c r="B266" t="s">
        <v>71</v>
      </c>
      <c r="D266" s="61">
        <v>36895</v>
      </c>
      <c r="E266" t="s">
        <v>71</v>
      </c>
      <c r="G266" s="61">
        <v>36895</v>
      </c>
      <c r="H266">
        <v>25.35</v>
      </c>
    </row>
    <row r="267" spans="1:8" hidden="1" outlineLevel="1" x14ac:dyDescent="0.45">
      <c r="A267" s="61">
        <v>36896</v>
      </c>
      <c r="B267" t="s">
        <v>71</v>
      </c>
      <c r="D267" s="61">
        <v>36896</v>
      </c>
      <c r="E267" t="s">
        <v>71</v>
      </c>
      <c r="G267" s="61">
        <v>36896</v>
      </c>
      <c r="H267">
        <v>25.18</v>
      </c>
    </row>
    <row r="268" spans="1:8" hidden="1" outlineLevel="1" x14ac:dyDescent="0.45">
      <c r="A268" s="61">
        <v>36899</v>
      </c>
      <c r="B268" t="s">
        <v>71</v>
      </c>
      <c r="D268" s="61">
        <v>36899</v>
      </c>
      <c r="E268" t="s">
        <v>71</v>
      </c>
      <c r="G268" s="61">
        <v>36899</v>
      </c>
      <c r="H268">
        <v>24.43</v>
      </c>
    </row>
    <row r="269" spans="1:8" hidden="1" outlineLevel="1" x14ac:dyDescent="0.45">
      <c r="A269" s="61">
        <v>36900</v>
      </c>
      <c r="B269" t="s">
        <v>71</v>
      </c>
      <c r="D269" s="61">
        <v>36900</v>
      </c>
      <c r="E269" t="s">
        <v>71</v>
      </c>
      <c r="G269" s="61">
        <v>36900</v>
      </c>
      <c r="H269">
        <v>24.59</v>
      </c>
    </row>
    <row r="270" spans="1:8" hidden="1" outlineLevel="1" x14ac:dyDescent="0.45">
      <c r="A270" s="61">
        <v>36901</v>
      </c>
      <c r="B270" t="s">
        <v>71</v>
      </c>
      <c r="D270" s="61">
        <v>36901</v>
      </c>
      <c r="E270" t="s">
        <v>71</v>
      </c>
      <c r="G270" s="61">
        <v>36901</v>
      </c>
      <c r="H270">
        <v>25.34</v>
      </c>
    </row>
    <row r="271" spans="1:8" hidden="1" outlineLevel="1" x14ac:dyDescent="0.45">
      <c r="A271" s="61">
        <v>36902</v>
      </c>
      <c r="B271" t="s">
        <v>71</v>
      </c>
      <c r="D271" s="61">
        <v>36902</v>
      </c>
      <c r="E271" t="s">
        <v>71</v>
      </c>
      <c r="G271" s="61">
        <v>36902</v>
      </c>
      <c r="H271">
        <v>25.61</v>
      </c>
    </row>
    <row r="272" spans="1:8" hidden="1" outlineLevel="1" x14ac:dyDescent="0.45">
      <c r="A272" s="61">
        <v>36903</v>
      </c>
      <c r="B272" t="s">
        <v>71</v>
      </c>
      <c r="D272" s="61">
        <v>36903</v>
      </c>
      <c r="E272" t="s">
        <v>71</v>
      </c>
      <c r="G272" s="61">
        <v>36903</v>
      </c>
      <c r="H272">
        <v>25.75</v>
      </c>
    </row>
    <row r="273" spans="1:8" hidden="1" outlineLevel="1" x14ac:dyDescent="0.45">
      <c r="A273" s="61">
        <v>36906</v>
      </c>
      <c r="B273" t="s">
        <v>71</v>
      </c>
      <c r="D273" s="61">
        <v>36906</v>
      </c>
      <c r="E273" t="s">
        <v>71</v>
      </c>
      <c r="G273" s="61">
        <v>36906</v>
      </c>
      <c r="H273">
        <v>26.18</v>
      </c>
    </row>
    <row r="274" spans="1:8" hidden="1" outlineLevel="1" x14ac:dyDescent="0.45">
      <c r="A274" s="61">
        <v>36907</v>
      </c>
      <c r="B274" t="s">
        <v>71</v>
      </c>
      <c r="D274" s="61">
        <v>36907</v>
      </c>
      <c r="E274" t="s">
        <v>71</v>
      </c>
      <c r="G274" s="61">
        <v>36907</v>
      </c>
      <c r="H274">
        <v>26.2</v>
      </c>
    </row>
    <row r="275" spans="1:8" hidden="1" outlineLevel="1" x14ac:dyDescent="0.45">
      <c r="A275" s="61">
        <v>36908</v>
      </c>
      <c r="B275" t="s">
        <v>71</v>
      </c>
      <c r="D275" s="61">
        <v>36908</v>
      </c>
      <c r="E275" t="s">
        <v>71</v>
      </c>
      <c r="G275" s="61">
        <v>36908</v>
      </c>
      <c r="H275">
        <v>24.79</v>
      </c>
    </row>
    <row r="276" spans="1:8" hidden="1" outlineLevel="1" x14ac:dyDescent="0.45">
      <c r="A276" s="61">
        <v>36909</v>
      </c>
      <c r="B276" t="s">
        <v>71</v>
      </c>
      <c r="D276" s="61">
        <v>36909</v>
      </c>
      <c r="E276" t="s">
        <v>71</v>
      </c>
      <c r="G276" s="61">
        <v>36909</v>
      </c>
      <c r="H276">
        <v>25.62</v>
      </c>
    </row>
    <row r="277" spans="1:8" hidden="1" outlineLevel="1" x14ac:dyDescent="0.45">
      <c r="A277" s="61">
        <v>36910</v>
      </c>
      <c r="B277" t="s">
        <v>71</v>
      </c>
      <c r="D277" s="61">
        <v>36910</v>
      </c>
      <c r="E277" t="s">
        <v>71</v>
      </c>
      <c r="G277" s="61">
        <v>36910</v>
      </c>
      <c r="H277">
        <v>27.04</v>
      </c>
    </row>
    <row r="278" spans="1:8" hidden="1" outlineLevel="1" x14ac:dyDescent="0.45">
      <c r="A278" s="61">
        <v>36913</v>
      </c>
      <c r="B278" t="s">
        <v>71</v>
      </c>
      <c r="D278" s="61">
        <v>36913</v>
      </c>
      <c r="E278" t="s">
        <v>71</v>
      </c>
      <c r="G278" s="61">
        <v>36913</v>
      </c>
      <c r="H278">
        <v>26.53</v>
      </c>
    </row>
    <row r="279" spans="1:8" hidden="1" outlineLevel="1" x14ac:dyDescent="0.45">
      <c r="A279" s="61">
        <v>36914</v>
      </c>
      <c r="B279" t="s">
        <v>71</v>
      </c>
      <c r="D279" s="61">
        <v>36914</v>
      </c>
      <c r="E279" t="s">
        <v>71</v>
      </c>
      <c r="G279" s="61">
        <v>36914</v>
      </c>
      <c r="H279">
        <v>26.67</v>
      </c>
    </row>
    <row r="280" spans="1:8" hidden="1" outlineLevel="1" x14ac:dyDescent="0.45">
      <c r="A280" s="61">
        <v>36915</v>
      </c>
      <c r="B280" t="s">
        <v>71</v>
      </c>
      <c r="D280" s="61">
        <v>36915</v>
      </c>
      <c r="E280" t="s">
        <v>71</v>
      </c>
      <c r="G280" s="61">
        <v>36915</v>
      </c>
      <c r="H280">
        <v>26.26</v>
      </c>
    </row>
    <row r="281" spans="1:8" hidden="1" outlineLevel="1" x14ac:dyDescent="0.45">
      <c r="A281" s="61">
        <v>36916</v>
      </c>
      <c r="B281" t="s">
        <v>71</v>
      </c>
      <c r="D281" s="61">
        <v>36916</v>
      </c>
      <c r="E281" t="s">
        <v>71</v>
      </c>
      <c r="G281" s="61">
        <v>36916</v>
      </c>
      <c r="H281">
        <v>26.46</v>
      </c>
    </row>
    <row r="282" spans="1:8" hidden="1" outlineLevel="1" x14ac:dyDescent="0.45">
      <c r="A282" s="61">
        <v>36917</v>
      </c>
      <c r="B282" t="s">
        <v>71</v>
      </c>
      <c r="D282" s="61">
        <v>36917</v>
      </c>
      <c r="E282" t="s">
        <v>71</v>
      </c>
      <c r="G282" s="61">
        <v>36917</v>
      </c>
      <c r="H282">
        <v>26.98</v>
      </c>
    </row>
    <row r="283" spans="1:8" hidden="1" outlineLevel="1" x14ac:dyDescent="0.45">
      <c r="A283" s="61">
        <v>36920</v>
      </c>
      <c r="B283" t="s">
        <v>71</v>
      </c>
      <c r="D283" s="61">
        <v>36920</v>
      </c>
      <c r="E283" t="s">
        <v>71</v>
      </c>
      <c r="G283" s="61">
        <v>36920</v>
      </c>
      <c r="H283">
        <v>26.6</v>
      </c>
    </row>
    <row r="284" spans="1:8" hidden="1" outlineLevel="1" x14ac:dyDescent="0.45">
      <c r="A284" s="61">
        <v>36921</v>
      </c>
      <c r="B284" t="s">
        <v>71</v>
      </c>
      <c r="D284" s="61">
        <v>36921</v>
      </c>
      <c r="E284" t="s">
        <v>71</v>
      </c>
      <c r="G284" s="61">
        <v>36921</v>
      </c>
      <c r="H284">
        <v>26.89</v>
      </c>
    </row>
    <row r="285" spans="1:8" hidden="1" outlineLevel="1" x14ac:dyDescent="0.45">
      <c r="A285" s="61">
        <v>36922</v>
      </c>
      <c r="B285" t="s">
        <v>71</v>
      </c>
      <c r="D285" s="61">
        <v>36922</v>
      </c>
      <c r="E285" t="s">
        <v>71</v>
      </c>
      <c r="G285" s="61">
        <v>36922</v>
      </c>
      <c r="H285">
        <v>26.66</v>
      </c>
    </row>
    <row r="286" spans="1:8" hidden="1" outlineLevel="1" x14ac:dyDescent="0.45">
      <c r="A286" s="61">
        <v>36923</v>
      </c>
      <c r="B286" t="s">
        <v>71</v>
      </c>
      <c r="D286" s="61">
        <v>36923</v>
      </c>
      <c r="E286" t="s">
        <v>71</v>
      </c>
      <c r="G286" s="61">
        <v>36923</v>
      </c>
      <c r="H286">
        <v>28.1</v>
      </c>
    </row>
    <row r="287" spans="1:8" hidden="1" outlineLevel="1" x14ac:dyDescent="0.45">
      <c r="A287" s="61">
        <v>36924</v>
      </c>
      <c r="B287" t="s">
        <v>71</v>
      </c>
      <c r="D287" s="61">
        <v>36924</v>
      </c>
      <c r="E287" t="s">
        <v>71</v>
      </c>
      <c r="G287" s="61">
        <v>36924</v>
      </c>
      <c r="H287">
        <v>29.19</v>
      </c>
    </row>
    <row r="288" spans="1:8" hidden="1" outlineLevel="1" x14ac:dyDescent="0.45">
      <c r="A288" s="61">
        <v>36927</v>
      </c>
      <c r="B288" t="s">
        <v>71</v>
      </c>
      <c r="D288" s="61">
        <v>36927</v>
      </c>
      <c r="E288" t="s">
        <v>71</v>
      </c>
      <c r="G288" s="61">
        <v>36927</v>
      </c>
      <c r="H288">
        <v>28.45</v>
      </c>
    </row>
    <row r="289" spans="1:8" hidden="1" outlineLevel="1" x14ac:dyDescent="0.45">
      <c r="A289" s="61">
        <v>36928</v>
      </c>
      <c r="B289" t="s">
        <v>71</v>
      </c>
      <c r="D289" s="61">
        <v>36928</v>
      </c>
      <c r="E289" t="s">
        <v>71</v>
      </c>
      <c r="G289" s="61">
        <v>36928</v>
      </c>
      <c r="H289">
        <v>28.7</v>
      </c>
    </row>
    <row r="290" spans="1:8" hidden="1" outlineLevel="1" x14ac:dyDescent="0.45">
      <c r="A290" s="61">
        <v>36929</v>
      </c>
      <c r="B290" t="s">
        <v>71</v>
      </c>
      <c r="D290" s="61">
        <v>36929</v>
      </c>
      <c r="E290" t="s">
        <v>71</v>
      </c>
      <c r="G290" s="61">
        <v>36929</v>
      </c>
      <c r="H290">
        <v>29.91</v>
      </c>
    </row>
    <row r="291" spans="1:8" hidden="1" outlineLevel="1" x14ac:dyDescent="0.45">
      <c r="A291" s="61">
        <v>36930</v>
      </c>
      <c r="B291" t="s">
        <v>71</v>
      </c>
      <c r="D291" s="61">
        <v>36930</v>
      </c>
      <c r="E291" t="s">
        <v>71</v>
      </c>
      <c r="G291" s="61">
        <v>36930</v>
      </c>
      <c r="H291">
        <v>29.84</v>
      </c>
    </row>
    <row r="292" spans="1:8" hidden="1" outlineLevel="1" x14ac:dyDescent="0.45">
      <c r="A292" s="61">
        <v>36931</v>
      </c>
      <c r="B292" t="s">
        <v>71</v>
      </c>
      <c r="D292" s="61">
        <v>36931</v>
      </c>
      <c r="E292" t="s">
        <v>71</v>
      </c>
      <c r="G292" s="61">
        <v>36931</v>
      </c>
      <c r="H292">
        <v>29.25</v>
      </c>
    </row>
    <row r="293" spans="1:8" hidden="1" outlineLevel="1" x14ac:dyDescent="0.45">
      <c r="A293" s="61">
        <v>36934</v>
      </c>
      <c r="B293" t="s">
        <v>71</v>
      </c>
      <c r="D293" s="61">
        <v>36934</v>
      </c>
      <c r="E293" t="s">
        <v>71</v>
      </c>
      <c r="G293" s="61">
        <v>36934</v>
      </c>
      <c r="H293">
        <v>29</v>
      </c>
    </row>
    <row r="294" spans="1:8" hidden="1" outlineLevel="1" x14ac:dyDescent="0.45">
      <c r="A294" s="61">
        <v>36935</v>
      </c>
      <c r="B294" t="s">
        <v>71</v>
      </c>
      <c r="D294" s="61">
        <v>36935</v>
      </c>
      <c r="E294" t="s">
        <v>71</v>
      </c>
      <c r="G294" s="61">
        <v>36935</v>
      </c>
      <c r="H294">
        <v>28.46</v>
      </c>
    </row>
    <row r="295" spans="1:8" hidden="1" outlineLevel="1" x14ac:dyDescent="0.45">
      <c r="A295" s="61">
        <v>36936</v>
      </c>
      <c r="B295" t="s">
        <v>71</v>
      </c>
      <c r="D295" s="61">
        <v>36936</v>
      </c>
      <c r="E295" t="s">
        <v>71</v>
      </c>
      <c r="G295" s="61">
        <v>36936</v>
      </c>
      <c r="H295">
        <v>27.28</v>
      </c>
    </row>
    <row r="296" spans="1:8" hidden="1" outlineLevel="1" x14ac:dyDescent="0.45">
      <c r="A296" s="61">
        <v>36937</v>
      </c>
      <c r="B296" t="s">
        <v>71</v>
      </c>
      <c r="D296" s="61">
        <v>36937</v>
      </c>
      <c r="E296" t="s">
        <v>71</v>
      </c>
      <c r="G296" s="61">
        <v>36937</v>
      </c>
      <c r="H296">
        <v>26.64</v>
      </c>
    </row>
    <row r="297" spans="1:8" hidden="1" outlineLevel="1" x14ac:dyDescent="0.45">
      <c r="A297" s="61">
        <v>36938</v>
      </c>
      <c r="B297" t="s">
        <v>71</v>
      </c>
      <c r="D297" s="61">
        <v>36938</v>
      </c>
      <c r="E297" t="s">
        <v>71</v>
      </c>
      <c r="G297" s="61">
        <v>36938</v>
      </c>
      <c r="H297">
        <v>26.89</v>
      </c>
    </row>
    <row r="298" spans="1:8" hidden="1" outlineLevel="1" x14ac:dyDescent="0.45">
      <c r="A298" s="61">
        <v>36941</v>
      </c>
      <c r="B298" t="s">
        <v>71</v>
      </c>
      <c r="D298" s="61">
        <v>36941</v>
      </c>
      <c r="E298" t="s">
        <v>71</v>
      </c>
      <c r="G298" s="61">
        <v>36941</v>
      </c>
      <c r="H298">
        <v>27.31</v>
      </c>
    </row>
    <row r="299" spans="1:8" hidden="1" outlineLevel="1" x14ac:dyDescent="0.45">
      <c r="A299" s="61">
        <v>36942</v>
      </c>
      <c r="B299" t="s">
        <v>71</v>
      </c>
      <c r="D299" s="61">
        <v>36942</v>
      </c>
      <c r="E299" t="s">
        <v>71</v>
      </c>
      <c r="G299" s="61">
        <v>36942</v>
      </c>
      <c r="H299">
        <v>26.62</v>
      </c>
    </row>
    <row r="300" spans="1:8" hidden="1" outlineLevel="1" x14ac:dyDescent="0.45">
      <c r="A300" s="61">
        <v>36943</v>
      </c>
      <c r="B300" t="s">
        <v>71</v>
      </c>
      <c r="D300" s="61">
        <v>36943</v>
      </c>
      <c r="E300" t="s">
        <v>71</v>
      </c>
      <c r="G300" s="61">
        <v>36943</v>
      </c>
      <c r="H300">
        <v>26.37</v>
      </c>
    </row>
    <row r="301" spans="1:8" hidden="1" outlineLevel="1" x14ac:dyDescent="0.45">
      <c r="A301" s="61">
        <v>36944</v>
      </c>
      <c r="B301" t="s">
        <v>71</v>
      </c>
      <c r="D301" s="61">
        <v>36944</v>
      </c>
      <c r="E301" t="s">
        <v>71</v>
      </c>
      <c r="G301" s="61">
        <v>36944</v>
      </c>
      <c r="H301">
        <v>26.46</v>
      </c>
    </row>
    <row r="302" spans="1:8" hidden="1" outlineLevel="1" x14ac:dyDescent="0.45">
      <c r="A302" s="61">
        <v>36945</v>
      </c>
      <c r="B302" t="s">
        <v>71</v>
      </c>
      <c r="D302" s="61">
        <v>36945</v>
      </c>
      <c r="E302" t="s">
        <v>71</v>
      </c>
      <c r="G302" s="61">
        <v>36945</v>
      </c>
      <c r="H302">
        <v>26.52</v>
      </c>
    </row>
    <row r="303" spans="1:8" hidden="1" outlineLevel="1" x14ac:dyDescent="0.45">
      <c r="A303" s="61">
        <v>36948</v>
      </c>
      <c r="B303" t="s">
        <v>71</v>
      </c>
      <c r="D303" s="61">
        <v>36948</v>
      </c>
      <c r="E303" t="s">
        <v>71</v>
      </c>
      <c r="G303" s="61">
        <v>36948</v>
      </c>
      <c r="H303">
        <v>26.11</v>
      </c>
    </row>
    <row r="304" spans="1:8" hidden="1" outlineLevel="1" x14ac:dyDescent="0.45">
      <c r="A304" s="61">
        <v>36949</v>
      </c>
      <c r="B304" t="s">
        <v>71</v>
      </c>
      <c r="D304" s="61">
        <v>36949</v>
      </c>
      <c r="E304" t="s">
        <v>71</v>
      </c>
      <c r="G304" s="61">
        <v>36949</v>
      </c>
      <c r="H304">
        <v>26.02</v>
      </c>
    </row>
    <row r="305" spans="1:8" hidden="1" outlineLevel="1" x14ac:dyDescent="0.45">
      <c r="A305" s="61">
        <v>36950</v>
      </c>
      <c r="B305" t="s">
        <v>71</v>
      </c>
      <c r="D305" s="61">
        <v>36950</v>
      </c>
      <c r="E305" t="s">
        <v>71</v>
      </c>
      <c r="G305" s="61">
        <v>36950</v>
      </c>
      <c r="H305">
        <v>25.57</v>
      </c>
    </row>
    <row r="306" spans="1:8" hidden="1" outlineLevel="1" x14ac:dyDescent="0.45">
      <c r="A306" s="61">
        <v>36951</v>
      </c>
      <c r="B306" t="s">
        <v>71</v>
      </c>
      <c r="D306" s="61">
        <v>36951</v>
      </c>
      <c r="E306" t="s">
        <v>71</v>
      </c>
      <c r="G306" s="61">
        <v>36951</v>
      </c>
      <c r="H306">
        <v>25.85</v>
      </c>
    </row>
    <row r="307" spans="1:8" hidden="1" outlineLevel="1" x14ac:dyDescent="0.45">
      <c r="A307" s="61">
        <v>36952</v>
      </c>
      <c r="B307" t="s">
        <v>71</v>
      </c>
      <c r="D307" s="61">
        <v>36952</v>
      </c>
      <c r="E307" t="s">
        <v>71</v>
      </c>
      <c r="G307" s="61">
        <v>36952</v>
      </c>
      <c r="H307">
        <v>26</v>
      </c>
    </row>
    <row r="308" spans="1:8" hidden="1" outlineLevel="1" x14ac:dyDescent="0.45">
      <c r="A308" s="61">
        <v>36955</v>
      </c>
      <c r="B308" t="s">
        <v>71</v>
      </c>
      <c r="D308" s="61">
        <v>36955</v>
      </c>
      <c r="E308" t="s">
        <v>71</v>
      </c>
      <c r="G308" s="61">
        <v>36955</v>
      </c>
      <c r="H308">
        <v>26.71</v>
      </c>
    </row>
    <row r="309" spans="1:8" hidden="1" outlineLevel="1" x14ac:dyDescent="0.45">
      <c r="A309" s="61">
        <v>36956</v>
      </c>
      <c r="B309" t="s">
        <v>71</v>
      </c>
      <c r="D309" s="61">
        <v>36956</v>
      </c>
      <c r="E309" t="s">
        <v>71</v>
      </c>
      <c r="G309" s="61">
        <v>36956</v>
      </c>
      <c r="H309">
        <v>26.48</v>
      </c>
    </row>
    <row r="310" spans="1:8" hidden="1" outlineLevel="1" x14ac:dyDescent="0.45">
      <c r="A310" s="61">
        <v>36957</v>
      </c>
      <c r="B310" t="s">
        <v>71</v>
      </c>
      <c r="D310" s="61">
        <v>36957</v>
      </c>
      <c r="E310" t="s">
        <v>71</v>
      </c>
      <c r="G310" s="61">
        <v>36957</v>
      </c>
      <c r="H310">
        <v>27.23</v>
      </c>
    </row>
    <row r="311" spans="1:8" hidden="1" outlineLevel="1" x14ac:dyDescent="0.45">
      <c r="A311" s="61">
        <v>36958</v>
      </c>
      <c r="B311" t="s">
        <v>71</v>
      </c>
      <c r="D311" s="61">
        <v>36958</v>
      </c>
      <c r="E311" t="s">
        <v>71</v>
      </c>
      <c r="G311" s="61">
        <v>36958</v>
      </c>
      <c r="H311">
        <v>26.68</v>
      </c>
    </row>
    <row r="312" spans="1:8" hidden="1" outlineLevel="1" x14ac:dyDescent="0.45">
      <c r="A312" s="61">
        <v>36959</v>
      </c>
      <c r="B312" t="s">
        <v>71</v>
      </c>
      <c r="D312" s="61">
        <v>36959</v>
      </c>
      <c r="E312" t="s">
        <v>71</v>
      </c>
      <c r="G312" s="61">
        <v>36959</v>
      </c>
      <c r="H312">
        <v>26.33</v>
      </c>
    </row>
    <row r="313" spans="1:8" hidden="1" outlineLevel="1" x14ac:dyDescent="0.45">
      <c r="A313" s="61">
        <v>36962</v>
      </c>
      <c r="B313" t="s">
        <v>71</v>
      </c>
      <c r="D313" s="61">
        <v>36962</v>
      </c>
      <c r="E313" t="s">
        <v>71</v>
      </c>
      <c r="G313" s="61">
        <v>36962</v>
      </c>
      <c r="H313">
        <v>25.9</v>
      </c>
    </row>
    <row r="314" spans="1:8" hidden="1" outlineLevel="1" x14ac:dyDescent="0.45">
      <c r="A314" s="61">
        <v>36963</v>
      </c>
      <c r="B314" t="s">
        <v>71</v>
      </c>
      <c r="D314" s="61">
        <v>36963</v>
      </c>
      <c r="E314" t="s">
        <v>71</v>
      </c>
      <c r="G314" s="61">
        <v>36963</v>
      </c>
      <c r="H314">
        <v>25.28</v>
      </c>
    </row>
    <row r="315" spans="1:8" hidden="1" outlineLevel="1" x14ac:dyDescent="0.45">
      <c r="A315" s="61">
        <v>36964</v>
      </c>
      <c r="B315" t="s">
        <v>71</v>
      </c>
      <c r="D315" s="61">
        <v>36964</v>
      </c>
      <c r="E315" t="s">
        <v>71</v>
      </c>
      <c r="G315" s="61">
        <v>36964</v>
      </c>
      <c r="H315">
        <v>23.93</v>
      </c>
    </row>
    <row r="316" spans="1:8" hidden="1" outlineLevel="1" x14ac:dyDescent="0.45">
      <c r="A316" s="61">
        <v>36965</v>
      </c>
      <c r="B316" t="s">
        <v>71</v>
      </c>
      <c r="D316" s="61">
        <v>36965</v>
      </c>
      <c r="E316" t="s">
        <v>71</v>
      </c>
      <c r="G316" s="61">
        <v>36965</v>
      </c>
      <c r="H316">
        <v>24.19</v>
      </c>
    </row>
    <row r="317" spans="1:8" hidden="1" outlineLevel="1" x14ac:dyDescent="0.45">
      <c r="A317" s="61">
        <v>36966</v>
      </c>
      <c r="B317" t="s">
        <v>71</v>
      </c>
      <c r="D317" s="61">
        <v>36966</v>
      </c>
      <c r="E317" t="s">
        <v>71</v>
      </c>
      <c r="G317" s="61">
        <v>36966</v>
      </c>
      <c r="H317">
        <v>25.05</v>
      </c>
    </row>
    <row r="318" spans="1:8" hidden="1" outlineLevel="1" x14ac:dyDescent="0.45">
      <c r="A318" s="61">
        <v>36969</v>
      </c>
      <c r="B318" t="s">
        <v>71</v>
      </c>
      <c r="D318" s="61">
        <v>36969</v>
      </c>
      <c r="E318" t="s">
        <v>71</v>
      </c>
      <c r="G318" s="61">
        <v>36969</v>
      </c>
      <c r="H318">
        <v>24.81</v>
      </c>
    </row>
    <row r="319" spans="1:8" hidden="1" outlineLevel="1" x14ac:dyDescent="0.45">
      <c r="A319" s="61">
        <v>36970</v>
      </c>
      <c r="B319" t="s">
        <v>71</v>
      </c>
      <c r="D319" s="61">
        <v>36970</v>
      </c>
      <c r="E319" t="s">
        <v>71</v>
      </c>
      <c r="G319" s="61">
        <v>36970</v>
      </c>
      <c r="H319">
        <v>24.62</v>
      </c>
    </row>
    <row r="320" spans="1:8" hidden="1" outlineLevel="1" x14ac:dyDescent="0.45">
      <c r="A320" s="61">
        <v>36971</v>
      </c>
      <c r="B320" t="s">
        <v>71</v>
      </c>
      <c r="D320" s="61">
        <v>36971</v>
      </c>
      <c r="E320" t="s">
        <v>71</v>
      </c>
      <c r="G320" s="61">
        <v>36971</v>
      </c>
      <c r="H320">
        <v>25</v>
      </c>
    </row>
    <row r="321" spans="1:8" hidden="1" outlineLevel="1" x14ac:dyDescent="0.45">
      <c r="A321" s="61">
        <v>36972</v>
      </c>
      <c r="B321" t="s">
        <v>71</v>
      </c>
      <c r="D321" s="61">
        <v>36972</v>
      </c>
      <c r="E321" t="s">
        <v>71</v>
      </c>
      <c r="G321" s="61">
        <v>36972</v>
      </c>
      <c r="H321">
        <v>24.63</v>
      </c>
    </row>
    <row r="322" spans="1:8" hidden="1" outlineLevel="1" x14ac:dyDescent="0.45">
      <c r="A322" s="61">
        <v>36973</v>
      </c>
      <c r="B322" t="s">
        <v>71</v>
      </c>
      <c r="D322" s="61">
        <v>36973</v>
      </c>
      <c r="E322" t="s">
        <v>71</v>
      </c>
      <c r="G322" s="61">
        <v>36973</v>
      </c>
      <c r="H322">
        <v>25.38</v>
      </c>
    </row>
    <row r="323" spans="1:8" hidden="1" outlineLevel="1" x14ac:dyDescent="0.45">
      <c r="A323" s="61">
        <v>36976</v>
      </c>
      <c r="B323" t="s">
        <v>71</v>
      </c>
      <c r="D323" s="61">
        <v>36976</v>
      </c>
      <c r="E323" t="s">
        <v>71</v>
      </c>
      <c r="G323" s="61">
        <v>36976</v>
      </c>
      <c r="H323">
        <v>25.4</v>
      </c>
    </row>
    <row r="324" spans="1:8" hidden="1" outlineLevel="1" x14ac:dyDescent="0.45">
      <c r="A324" s="61">
        <v>36977</v>
      </c>
      <c r="B324" t="s">
        <v>71</v>
      </c>
      <c r="D324" s="61">
        <v>36977</v>
      </c>
      <c r="E324" t="s">
        <v>71</v>
      </c>
      <c r="G324" s="61">
        <v>36977</v>
      </c>
      <c r="H324">
        <v>25.89</v>
      </c>
    </row>
    <row r="325" spans="1:8" hidden="1" outlineLevel="1" x14ac:dyDescent="0.45">
      <c r="A325" s="61">
        <v>36978</v>
      </c>
      <c r="B325" t="s">
        <v>71</v>
      </c>
      <c r="D325" s="61">
        <v>36978</v>
      </c>
      <c r="E325" t="s">
        <v>71</v>
      </c>
      <c r="G325" s="61">
        <v>36978</v>
      </c>
      <c r="H325">
        <v>25.27</v>
      </c>
    </row>
    <row r="326" spans="1:8" hidden="1" outlineLevel="1" x14ac:dyDescent="0.45">
      <c r="A326" s="61">
        <v>36979</v>
      </c>
      <c r="B326" t="s">
        <v>71</v>
      </c>
      <c r="D326" s="61">
        <v>36979</v>
      </c>
      <c r="E326" t="s">
        <v>71</v>
      </c>
      <c r="G326" s="61">
        <v>36979</v>
      </c>
      <c r="H326">
        <v>24.5</v>
      </c>
    </row>
    <row r="327" spans="1:8" hidden="1" outlineLevel="1" x14ac:dyDescent="0.45">
      <c r="A327" s="61">
        <v>36980</v>
      </c>
      <c r="B327" t="s">
        <v>71</v>
      </c>
      <c r="D327" s="61">
        <v>36980</v>
      </c>
      <c r="E327" t="s">
        <v>71</v>
      </c>
      <c r="G327" s="61">
        <v>36980</v>
      </c>
      <c r="H327">
        <v>24.74</v>
      </c>
    </row>
    <row r="328" spans="1:8" hidden="1" outlineLevel="1" x14ac:dyDescent="0.45">
      <c r="A328" s="61">
        <v>36983</v>
      </c>
      <c r="B328" t="s">
        <v>71</v>
      </c>
      <c r="D328" s="61">
        <v>36983</v>
      </c>
      <c r="E328" t="s">
        <v>71</v>
      </c>
      <c r="G328" s="61">
        <v>36983</v>
      </c>
      <c r="H328">
        <v>24.11</v>
      </c>
    </row>
    <row r="329" spans="1:8" hidden="1" outlineLevel="1" x14ac:dyDescent="0.45">
      <c r="A329" s="61">
        <v>36984</v>
      </c>
      <c r="B329" t="s">
        <v>71</v>
      </c>
      <c r="D329" s="61">
        <v>36984</v>
      </c>
      <c r="E329" t="s">
        <v>71</v>
      </c>
      <c r="G329" s="61">
        <v>36984</v>
      </c>
      <c r="H329">
        <v>24.77</v>
      </c>
    </row>
    <row r="330" spans="1:8" hidden="1" outlineLevel="1" x14ac:dyDescent="0.45">
      <c r="A330" s="61">
        <v>36985</v>
      </c>
      <c r="B330" t="s">
        <v>71</v>
      </c>
      <c r="D330" s="61">
        <v>36985</v>
      </c>
      <c r="E330" t="s">
        <v>71</v>
      </c>
      <c r="G330" s="61">
        <v>36985</v>
      </c>
      <c r="H330">
        <v>25.32</v>
      </c>
    </row>
    <row r="331" spans="1:8" hidden="1" outlineLevel="1" x14ac:dyDescent="0.45">
      <c r="A331" s="61">
        <v>36986</v>
      </c>
      <c r="B331" t="s">
        <v>71</v>
      </c>
      <c r="D331" s="61">
        <v>36986</v>
      </c>
      <c r="E331" t="s">
        <v>71</v>
      </c>
      <c r="G331" s="61">
        <v>36986</v>
      </c>
      <c r="H331">
        <v>25.32</v>
      </c>
    </row>
    <row r="332" spans="1:8" hidden="1" outlineLevel="1" x14ac:dyDescent="0.45">
      <c r="A332" s="61">
        <v>36987</v>
      </c>
      <c r="B332" t="s">
        <v>71</v>
      </c>
      <c r="D332" s="61">
        <v>36987</v>
      </c>
      <c r="E332" t="s">
        <v>71</v>
      </c>
      <c r="G332" s="61">
        <v>36987</v>
      </c>
      <c r="H332">
        <v>25.17</v>
      </c>
    </row>
    <row r="333" spans="1:8" hidden="1" outlineLevel="1" x14ac:dyDescent="0.45">
      <c r="A333" s="61">
        <v>36990</v>
      </c>
      <c r="B333" t="s">
        <v>71</v>
      </c>
      <c r="D333" s="61">
        <v>36990</v>
      </c>
      <c r="E333" t="s">
        <v>71</v>
      </c>
      <c r="G333" s="61">
        <v>36990</v>
      </c>
      <c r="H333">
        <v>25.28</v>
      </c>
    </row>
    <row r="334" spans="1:8" hidden="1" outlineLevel="1" x14ac:dyDescent="0.45">
      <c r="A334" s="61">
        <v>36991</v>
      </c>
      <c r="B334" t="s">
        <v>71</v>
      </c>
      <c r="D334" s="61">
        <v>36991</v>
      </c>
      <c r="E334" t="s">
        <v>71</v>
      </c>
      <c r="G334" s="61">
        <v>36991</v>
      </c>
      <c r="H334">
        <v>26.54</v>
      </c>
    </row>
    <row r="335" spans="1:8" hidden="1" outlineLevel="1" x14ac:dyDescent="0.45">
      <c r="A335" s="61">
        <v>36992</v>
      </c>
      <c r="B335" t="s">
        <v>71</v>
      </c>
      <c r="D335" s="61">
        <v>36992</v>
      </c>
      <c r="E335" t="s">
        <v>71</v>
      </c>
      <c r="G335" s="61">
        <v>36992</v>
      </c>
      <c r="H335">
        <v>26.53</v>
      </c>
    </row>
    <row r="336" spans="1:8" hidden="1" outlineLevel="1" x14ac:dyDescent="0.45">
      <c r="A336" s="61">
        <v>36993</v>
      </c>
      <c r="B336" t="s">
        <v>71</v>
      </c>
      <c r="D336" s="61">
        <v>36993</v>
      </c>
      <c r="E336" t="s">
        <v>71</v>
      </c>
      <c r="G336" s="61">
        <v>36993</v>
      </c>
      <c r="H336">
        <v>27.37</v>
      </c>
    </row>
    <row r="337" spans="1:8" hidden="1" outlineLevel="1" x14ac:dyDescent="0.45">
      <c r="A337" s="61">
        <v>36994</v>
      </c>
      <c r="B337" t="s">
        <v>71</v>
      </c>
      <c r="D337" s="61">
        <v>36994</v>
      </c>
      <c r="E337" t="s">
        <v>71</v>
      </c>
      <c r="G337" s="61">
        <v>36994</v>
      </c>
      <c r="H337">
        <v>27.37</v>
      </c>
    </row>
    <row r="338" spans="1:8" hidden="1" outlineLevel="1" x14ac:dyDescent="0.45">
      <c r="A338" s="61">
        <v>36997</v>
      </c>
      <c r="B338" t="s">
        <v>71</v>
      </c>
      <c r="D338" s="61">
        <v>36997</v>
      </c>
      <c r="E338" t="s">
        <v>71</v>
      </c>
      <c r="G338" s="61">
        <v>36997</v>
      </c>
      <c r="H338">
        <v>27.37</v>
      </c>
    </row>
    <row r="339" spans="1:8" hidden="1" outlineLevel="1" x14ac:dyDescent="0.45">
      <c r="A339" s="61">
        <v>36998</v>
      </c>
      <c r="B339" t="s">
        <v>71</v>
      </c>
      <c r="D339" s="61">
        <v>36998</v>
      </c>
      <c r="E339" t="s">
        <v>71</v>
      </c>
      <c r="G339" s="61">
        <v>36998</v>
      </c>
      <c r="H339">
        <v>27.63</v>
      </c>
    </row>
    <row r="340" spans="1:8" hidden="1" outlineLevel="1" x14ac:dyDescent="0.45">
      <c r="A340" s="61">
        <v>36999</v>
      </c>
      <c r="B340" t="s">
        <v>71</v>
      </c>
      <c r="D340" s="61">
        <v>36999</v>
      </c>
      <c r="E340" t="s">
        <v>71</v>
      </c>
      <c r="G340" s="61">
        <v>36999</v>
      </c>
      <c r="H340">
        <v>27.29</v>
      </c>
    </row>
    <row r="341" spans="1:8" hidden="1" outlineLevel="1" x14ac:dyDescent="0.45">
      <c r="A341" s="61">
        <v>37000</v>
      </c>
      <c r="B341" t="s">
        <v>71</v>
      </c>
      <c r="D341" s="61">
        <v>37000</v>
      </c>
      <c r="E341" t="s">
        <v>71</v>
      </c>
      <c r="G341" s="61">
        <v>37000</v>
      </c>
      <c r="H341">
        <v>26.83</v>
      </c>
    </row>
    <row r="342" spans="1:8" hidden="1" outlineLevel="1" x14ac:dyDescent="0.45">
      <c r="A342" s="61">
        <v>37001</v>
      </c>
      <c r="B342" t="s">
        <v>71</v>
      </c>
      <c r="D342" s="61">
        <v>37001</v>
      </c>
      <c r="E342" t="s">
        <v>71</v>
      </c>
      <c r="G342" s="61">
        <v>37001</v>
      </c>
      <c r="H342">
        <v>26.39</v>
      </c>
    </row>
    <row r="343" spans="1:8" hidden="1" outlineLevel="1" x14ac:dyDescent="0.45">
      <c r="A343" s="61">
        <v>37004</v>
      </c>
      <c r="B343" t="s">
        <v>71</v>
      </c>
      <c r="D343" s="61">
        <v>37004</v>
      </c>
      <c r="E343" t="s">
        <v>71</v>
      </c>
      <c r="G343" s="61">
        <v>37004</v>
      </c>
      <c r="H343">
        <v>26.55</v>
      </c>
    </row>
    <row r="344" spans="1:8" hidden="1" outlineLevel="1" x14ac:dyDescent="0.45">
      <c r="A344" s="61">
        <v>37005</v>
      </c>
      <c r="B344" t="s">
        <v>71</v>
      </c>
      <c r="D344" s="61">
        <v>37005</v>
      </c>
      <c r="E344" t="s">
        <v>71</v>
      </c>
      <c r="G344" s="61">
        <v>37005</v>
      </c>
      <c r="H344">
        <v>26.32</v>
      </c>
    </row>
    <row r="345" spans="1:8" hidden="1" outlineLevel="1" x14ac:dyDescent="0.45">
      <c r="A345" s="61">
        <v>37006</v>
      </c>
      <c r="B345" t="s">
        <v>71</v>
      </c>
      <c r="D345" s="61">
        <v>37006</v>
      </c>
      <c r="E345" t="s">
        <v>71</v>
      </c>
      <c r="G345" s="61">
        <v>37006</v>
      </c>
      <c r="H345">
        <v>26.82</v>
      </c>
    </row>
    <row r="346" spans="1:8" hidden="1" outlineLevel="1" x14ac:dyDescent="0.45">
      <c r="A346" s="61">
        <v>37007</v>
      </c>
      <c r="B346" t="s">
        <v>71</v>
      </c>
      <c r="D346" s="61">
        <v>37007</v>
      </c>
      <c r="E346" t="s">
        <v>71</v>
      </c>
      <c r="G346" s="61">
        <v>37007</v>
      </c>
      <c r="H346">
        <v>27.6</v>
      </c>
    </row>
    <row r="347" spans="1:8" hidden="1" outlineLevel="1" x14ac:dyDescent="0.45">
      <c r="A347" s="61">
        <v>37008</v>
      </c>
      <c r="B347" t="s">
        <v>71</v>
      </c>
      <c r="D347" s="61">
        <v>37008</v>
      </c>
      <c r="E347" t="s">
        <v>71</v>
      </c>
      <c r="G347" s="61">
        <v>37008</v>
      </c>
      <c r="H347">
        <v>27.79</v>
      </c>
    </row>
    <row r="348" spans="1:8" hidden="1" outlineLevel="1" x14ac:dyDescent="0.45">
      <c r="A348" s="61">
        <v>37011</v>
      </c>
      <c r="B348" t="s">
        <v>71</v>
      </c>
      <c r="D348" s="61">
        <v>37011</v>
      </c>
      <c r="E348" t="s">
        <v>71</v>
      </c>
      <c r="G348" s="61">
        <v>37011</v>
      </c>
      <c r="H348">
        <v>27.89</v>
      </c>
    </row>
    <row r="349" spans="1:8" hidden="1" outlineLevel="1" x14ac:dyDescent="0.45">
      <c r="A349" s="61">
        <v>37012</v>
      </c>
      <c r="B349" t="s">
        <v>71</v>
      </c>
      <c r="D349" s="61">
        <v>37012</v>
      </c>
      <c r="E349" t="s">
        <v>71</v>
      </c>
      <c r="G349" s="61">
        <v>37012</v>
      </c>
      <c r="H349">
        <v>28.33</v>
      </c>
    </row>
    <row r="350" spans="1:8" hidden="1" outlineLevel="1" x14ac:dyDescent="0.45">
      <c r="A350" s="61">
        <v>37013</v>
      </c>
      <c r="B350" t="s">
        <v>71</v>
      </c>
      <c r="D350" s="61">
        <v>37013</v>
      </c>
      <c r="E350" t="s">
        <v>71</v>
      </c>
      <c r="G350" s="61">
        <v>37013</v>
      </c>
      <c r="H350">
        <v>27.59</v>
      </c>
    </row>
    <row r="351" spans="1:8" hidden="1" outlineLevel="1" x14ac:dyDescent="0.45">
      <c r="A351" s="61">
        <v>37014</v>
      </c>
      <c r="B351" t="s">
        <v>71</v>
      </c>
      <c r="D351" s="61">
        <v>37014</v>
      </c>
      <c r="E351" t="s">
        <v>71</v>
      </c>
      <c r="G351" s="61">
        <v>37014</v>
      </c>
      <c r="H351">
        <v>28.07</v>
      </c>
    </row>
    <row r="352" spans="1:8" hidden="1" outlineLevel="1" x14ac:dyDescent="0.45">
      <c r="A352" s="61">
        <v>37015</v>
      </c>
      <c r="B352" t="s">
        <v>71</v>
      </c>
      <c r="D352" s="61">
        <v>37015</v>
      </c>
      <c r="E352" t="s">
        <v>71</v>
      </c>
      <c r="G352" s="61">
        <v>37015</v>
      </c>
      <c r="H352">
        <v>28.19</v>
      </c>
    </row>
    <row r="353" spans="1:8" hidden="1" outlineLevel="1" x14ac:dyDescent="0.45">
      <c r="A353" s="61">
        <v>37018</v>
      </c>
      <c r="B353" t="s">
        <v>71</v>
      </c>
      <c r="D353" s="61">
        <v>37018</v>
      </c>
      <c r="E353" t="s">
        <v>71</v>
      </c>
      <c r="G353" s="61">
        <v>37018</v>
      </c>
      <c r="H353">
        <v>28.19</v>
      </c>
    </row>
    <row r="354" spans="1:8" hidden="1" outlineLevel="1" x14ac:dyDescent="0.45">
      <c r="A354" s="61">
        <v>37019</v>
      </c>
      <c r="B354" t="s">
        <v>71</v>
      </c>
      <c r="D354" s="61">
        <v>37019</v>
      </c>
      <c r="E354" t="s">
        <v>71</v>
      </c>
      <c r="G354" s="61">
        <v>37019</v>
      </c>
      <c r="H354">
        <v>27.9</v>
      </c>
    </row>
    <row r="355" spans="1:8" hidden="1" outlineLevel="1" x14ac:dyDescent="0.45">
      <c r="A355" s="61">
        <v>37020</v>
      </c>
      <c r="B355" t="s">
        <v>71</v>
      </c>
      <c r="D355" s="61">
        <v>37020</v>
      </c>
      <c r="E355" t="s">
        <v>71</v>
      </c>
      <c r="G355" s="61">
        <v>37020</v>
      </c>
      <c r="H355">
        <v>28.15</v>
      </c>
    </row>
    <row r="356" spans="1:8" hidden="1" outlineLevel="1" x14ac:dyDescent="0.45">
      <c r="A356" s="61">
        <v>37021</v>
      </c>
      <c r="B356" t="s">
        <v>71</v>
      </c>
      <c r="D356" s="61">
        <v>37021</v>
      </c>
      <c r="E356" t="s">
        <v>71</v>
      </c>
      <c r="G356" s="61">
        <v>37021</v>
      </c>
      <c r="H356">
        <v>28.48</v>
      </c>
    </row>
    <row r="357" spans="1:8" hidden="1" outlineLevel="1" x14ac:dyDescent="0.45">
      <c r="A357" s="61">
        <v>37022</v>
      </c>
      <c r="B357" t="s">
        <v>71</v>
      </c>
      <c r="D357" s="61">
        <v>37022</v>
      </c>
      <c r="E357" t="s">
        <v>71</v>
      </c>
      <c r="G357" s="61">
        <v>37022</v>
      </c>
      <c r="H357">
        <v>28.19</v>
      </c>
    </row>
    <row r="358" spans="1:8" hidden="1" outlineLevel="1" x14ac:dyDescent="0.45">
      <c r="A358" s="61">
        <v>37025</v>
      </c>
      <c r="B358" t="s">
        <v>71</v>
      </c>
      <c r="D358" s="61">
        <v>37025</v>
      </c>
      <c r="E358" t="s">
        <v>71</v>
      </c>
      <c r="G358" s="61">
        <v>37025</v>
      </c>
      <c r="H358">
        <v>28.28</v>
      </c>
    </row>
    <row r="359" spans="1:8" hidden="1" outlineLevel="1" x14ac:dyDescent="0.45">
      <c r="A359" s="61">
        <v>37026</v>
      </c>
      <c r="B359" t="s">
        <v>71</v>
      </c>
      <c r="D359" s="61">
        <v>37026</v>
      </c>
      <c r="E359" t="s">
        <v>71</v>
      </c>
      <c r="G359" s="61">
        <v>37026</v>
      </c>
      <c r="H359">
        <v>28.16</v>
      </c>
    </row>
    <row r="360" spans="1:8" hidden="1" outlineLevel="1" x14ac:dyDescent="0.45">
      <c r="A360" s="61">
        <v>37027</v>
      </c>
      <c r="B360" t="s">
        <v>71</v>
      </c>
      <c r="D360" s="61">
        <v>37027</v>
      </c>
      <c r="E360" t="s">
        <v>71</v>
      </c>
      <c r="G360" s="61">
        <v>37027</v>
      </c>
      <c r="H360">
        <v>28.36</v>
      </c>
    </row>
    <row r="361" spans="1:8" hidden="1" outlineLevel="1" x14ac:dyDescent="0.45">
      <c r="A361" s="61">
        <v>37028</v>
      </c>
      <c r="B361" t="s">
        <v>71</v>
      </c>
      <c r="D361" s="61">
        <v>37028</v>
      </c>
      <c r="E361" t="s">
        <v>71</v>
      </c>
      <c r="G361" s="61">
        <v>37028</v>
      </c>
      <c r="H361">
        <v>28.46</v>
      </c>
    </row>
    <row r="362" spans="1:8" hidden="1" outlineLevel="1" x14ac:dyDescent="0.45">
      <c r="A362" s="61">
        <v>37029</v>
      </c>
      <c r="B362" t="s">
        <v>71</v>
      </c>
      <c r="D362" s="61">
        <v>37029</v>
      </c>
      <c r="E362" t="s">
        <v>71</v>
      </c>
      <c r="G362" s="61">
        <v>37029</v>
      </c>
      <c r="H362">
        <v>29.39</v>
      </c>
    </row>
    <row r="363" spans="1:8" hidden="1" outlineLevel="1" x14ac:dyDescent="0.45">
      <c r="A363" s="61">
        <v>37032</v>
      </c>
      <c r="B363" t="s">
        <v>71</v>
      </c>
      <c r="D363" s="61">
        <v>37032</v>
      </c>
      <c r="E363" t="s">
        <v>71</v>
      </c>
      <c r="G363" s="61">
        <v>37032</v>
      </c>
      <c r="H363">
        <v>29.42</v>
      </c>
    </row>
    <row r="364" spans="1:8" hidden="1" outlineLevel="1" x14ac:dyDescent="0.45">
      <c r="A364" s="61">
        <v>37033</v>
      </c>
      <c r="B364" t="s">
        <v>71</v>
      </c>
      <c r="D364" s="61">
        <v>37033</v>
      </c>
      <c r="E364" t="s">
        <v>71</v>
      </c>
      <c r="G364" s="61">
        <v>37033</v>
      </c>
      <c r="H364">
        <v>29.36</v>
      </c>
    </row>
    <row r="365" spans="1:8" hidden="1" outlineLevel="1" x14ac:dyDescent="0.45">
      <c r="A365" s="61">
        <v>37034</v>
      </c>
      <c r="B365" t="s">
        <v>71</v>
      </c>
      <c r="D365" s="61">
        <v>37034</v>
      </c>
      <c r="E365" t="s">
        <v>71</v>
      </c>
      <c r="G365" s="61">
        <v>37034</v>
      </c>
      <c r="H365">
        <v>29.24</v>
      </c>
    </row>
    <row r="366" spans="1:8" hidden="1" outlineLevel="1" x14ac:dyDescent="0.45">
      <c r="A366" s="61">
        <v>37035</v>
      </c>
      <c r="B366" t="s">
        <v>71</v>
      </c>
      <c r="D366" s="61">
        <v>37035</v>
      </c>
      <c r="E366" t="s">
        <v>71</v>
      </c>
      <c r="G366" s="61">
        <v>37035</v>
      </c>
      <c r="H366">
        <v>28.53</v>
      </c>
    </row>
    <row r="367" spans="1:8" hidden="1" outlineLevel="1" x14ac:dyDescent="0.45">
      <c r="A367" s="61">
        <v>37036</v>
      </c>
      <c r="B367" t="s">
        <v>71</v>
      </c>
      <c r="D367" s="61">
        <v>37036</v>
      </c>
      <c r="E367" t="s">
        <v>71</v>
      </c>
      <c r="G367" s="61">
        <v>37036</v>
      </c>
      <c r="H367">
        <v>28.48</v>
      </c>
    </row>
    <row r="368" spans="1:8" hidden="1" outlineLevel="1" x14ac:dyDescent="0.45">
      <c r="A368" s="61">
        <v>37039</v>
      </c>
      <c r="B368" t="s">
        <v>71</v>
      </c>
      <c r="D368" s="61">
        <v>37039</v>
      </c>
      <c r="E368" t="s">
        <v>71</v>
      </c>
      <c r="G368" s="61">
        <v>37039</v>
      </c>
      <c r="H368">
        <v>28.48</v>
      </c>
    </row>
    <row r="369" spans="1:8" hidden="1" outlineLevel="1" x14ac:dyDescent="0.45">
      <c r="A369" s="61">
        <v>37040</v>
      </c>
      <c r="B369" t="s">
        <v>71</v>
      </c>
      <c r="D369" s="61">
        <v>37040</v>
      </c>
      <c r="E369" t="s">
        <v>71</v>
      </c>
      <c r="G369" s="61">
        <v>37040</v>
      </c>
      <c r="H369">
        <v>29.17</v>
      </c>
    </row>
    <row r="370" spans="1:8" hidden="1" outlineLevel="1" x14ac:dyDescent="0.45">
      <c r="A370" s="61">
        <v>37041</v>
      </c>
      <c r="B370" t="s">
        <v>71</v>
      </c>
      <c r="D370" s="61">
        <v>37041</v>
      </c>
      <c r="E370" t="s">
        <v>71</v>
      </c>
      <c r="G370" s="61">
        <v>37041</v>
      </c>
      <c r="H370">
        <v>29.14</v>
      </c>
    </row>
    <row r="371" spans="1:8" hidden="1" outlineLevel="1" x14ac:dyDescent="0.45">
      <c r="A371" s="61">
        <v>37042</v>
      </c>
      <c r="B371" t="s">
        <v>71</v>
      </c>
      <c r="D371" s="61">
        <v>37042</v>
      </c>
      <c r="E371" t="s">
        <v>71</v>
      </c>
      <c r="G371" s="61">
        <v>37042</v>
      </c>
      <c r="H371">
        <v>29.34</v>
      </c>
    </row>
    <row r="372" spans="1:8" hidden="1" outlineLevel="1" x14ac:dyDescent="0.45">
      <c r="A372" s="61">
        <v>37043</v>
      </c>
      <c r="B372" t="s">
        <v>71</v>
      </c>
      <c r="D372" s="61">
        <v>37043</v>
      </c>
      <c r="E372" t="s">
        <v>71</v>
      </c>
      <c r="G372" s="61">
        <v>37043</v>
      </c>
      <c r="H372">
        <v>29.07</v>
      </c>
    </row>
    <row r="373" spans="1:8" hidden="1" outlineLevel="1" x14ac:dyDescent="0.45">
      <c r="A373" s="61">
        <v>37046</v>
      </c>
      <c r="B373" t="s">
        <v>71</v>
      </c>
      <c r="D373" s="61">
        <v>37046</v>
      </c>
      <c r="E373" t="s">
        <v>71</v>
      </c>
      <c r="G373" s="61">
        <v>37046</v>
      </c>
      <c r="H373">
        <v>29.26</v>
      </c>
    </row>
    <row r="374" spans="1:8" hidden="1" outlineLevel="1" x14ac:dyDescent="0.45">
      <c r="A374" s="61">
        <v>37047</v>
      </c>
      <c r="B374" t="s">
        <v>71</v>
      </c>
      <c r="D374" s="61">
        <v>37047</v>
      </c>
      <c r="E374" t="s">
        <v>71</v>
      </c>
      <c r="G374" s="61">
        <v>37047</v>
      </c>
      <c r="H374">
        <v>29.68</v>
      </c>
    </row>
    <row r="375" spans="1:8" hidden="1" outlineLevel="1" x14ac:dyDescent="0.45">
      <c r="A375" s="61">
        <v>37048</v>
      </c>
      <c r="B375" t="s">
        <v>71</v>
      </c>
      <c r="D375" s="61">
        <v>37048</v>
      </c>
      <c r="E375" t="s">
        <v>71</v>
      </c>
      <c r="G375" s="61">
        <v>37048</v>
      </c>
      <c r="H375">
        <v>28.96</v>
      </c>
    </row>
    <row r="376" spans="1:8" hidden="1" outlineLevel="1" x14ac:dyDescent="0.45">
      <c r="A376" s="61">
        <v>37049</v>
      </c>
      <c r="B376" t="s">
        <v>71</v>
      </c>
      <c r="D376" s="61">
        <v>37049</v>
      </c>
      <c r="E376" t="s">
        <v>71</v>
      </c>
      <c r="G376" s="61">
        <v>37049</v>
      </c>
      <c r="H376">
        <v>28.5</v>
      </c>
    </row>
    <row r="377" spans="1:8" hidden="1" outlineLevel="1" x14ac:dyDescent="0.45">
      <c r="A377" s="61">
        <v>37050</v>
      </c>
      <c r="B377" t="s">
        <v>71</v>
      </c>
      <c r="D377" s="61">
        <v>37050</v>
      </c>
      <c r="E377" t="s">
        <v>71</v>
      </c>
      <c r="G377" s="61">
        <v>37050</v>
      </c>
      <c r="H377">
        <v>29.44</v>
      </c>
    </row>
    <row r="378" spans="1:8" hidden="1" outlineLevel="1" x14ac:dyDescent="0.45">
      <c r="A378" s="61">
        <v>37053</v>
      </c>
      <c r="B378" t="s">
        <v>71</v>
      </c>
      <c r="D378" s="61">
        <v>37053</v>
      </c>
      <c r="E378" t="s">
        <v>71</v>
      </c>
      <c r="G378" s="61">
        <v>37053</v>
      </c>
      <c r="H378">
        <v>29.57</v>
      </c>
    </row>
    <row r="379" spans="1:8" hidden="1" outlineLevel="1" x14ac:dyDescent="0.45">
      <c r="A379" s="61">
        <v>37054</v>
      </c>
      <c r="B379" t="s">
        <v>71</v>
      </c>
      <c r="D379" s="61">
        <v>37054</v>
      </c>
      <c r="E379" t="s">
        <v>71</v>
      </c>
      <c r="G379" s="61">
        <v>37054</v>
      </c>
      <c r="H379">
        <v>29.46</v>
      </c>
    </row>
    <row r="380" spans="1:8" hidden="1" outlineLevel="1" x14ac:dyDescent="0.45">
      <c r="A380" s="61">
        <v>37055</v>
      </c>
      <c r="B380" t="s">
        <v>71</v>
      </c>
      <c r="D380" s="61">
        <v>37055</v>
      </c>
      <c r="E380" t="s">
        <v>71</v>
      </c>
      <c r="G380" s="61">
        <v>37055</v>
      </c>
      <c r="H380">
        <v>29.34</v>
      </c>
    </row>
    <row r="381" spans="1:8" hidden="1" outlineLevel="1" x14ac:dyDescent="0.45">
      <c r="A381" s="61">
        <v>37056</v>
      </c>
      <c r="B381" t="s">
        <v>71</v>
      </c>
      <c r="D381" s="61">
        <v>37056</v>
      </c>
      <c r="E381" t="s">
        <v>71</v>
      </c>
      <c r="G381" s="61">
        <v>37056</v>
      </c>
      <c r="H381">
        <v>29.59</v>
      </c>
    </row>
    <row r="382" spans="1:8" hidden="1" outlineLevel="1" x14ac:dyDescent="0.45">
      <c r="A382" s="61">
        <v>37057</v>
      </c>
      <c r="B382" t="s">
        <v>71</v>
      </c>
      <c r="D382" s="61">
        <v>37057</v>
      </c>
      <c r="E382" t="s">
        <v>71</v>
      </c>
      <c r="G382" s="61">
        <v>37057</v>
      </c>
      <c r="H382">
        <v>28.12</v>
      </c>
    </row>
    <row r="383" spans="1:8" hidden="1" outlineLevel="1" x14ac:dyDescent="0.45">
      <c r="A383" s="61">
        <v>37060</v>
      </c>
      <c r="B383" t="s">
        <v>71</v>
      </c>
      <c r="D383" s="61">
        <v>37060</v>
      </c>
      <c r="E383" t="s">
        <v>71</v>
      </c>
      <c r="G383" s="61">
        <v>37060</v>
      </c>
      <c r="H383">
        <v>27.01</v>
      </c>
    </row>
    <row r="384" spans="1:8" hidden="1" outlineLevel="1" x14ac:dyDescent="0.45">
      <c r="A384" s="61">
        <v>37061</v>
      </c>
      <c r="B384" t="s">
        <v>71</v>
      </c>
      <c r="D384" s="61">
        <v>37061</v>
      </c>
      <c r="E384" t="s">
        <v>71</v>
      </c>
      <c r="G384" s="61">
        <v>37061</v>
      </c>
      <c r="H384">
        <v>26.98</v>
      </c>
    </row>
    <row r="385" spans="1:8" hidden="1" outlineLevel="1" x14ac:dyDescent="0.45">
      <c r="A385" s="61">
        <v>37062</v>
      </c>
      <c r="B385" t="s">
        <v>71</v>
      </c>
      <c r="D385" s="61">
        <v>37062</v>
      </c>
      <c r="E385" t="s">
        <v>71</v>
      </c>
      <c r="G385" s="61">
        <v>37062</v>
      </c>
      <c r="H385">
        <v>26.09</v>
      </c>
    </row>
    <row r="386" spans="1:8" hidden="1" outlineLevel="1" x14ac:dyDescent="0.45">
      <c r="A386" s="61">
        <v>37063</v>
      </c>
      <c r="B386" t="s">
        <v>71</v>
      </c>
      <c r="D386" s="61">
        <v>37063</v>
      </c>
      <c r="E386" t="s">
        <v>71</v>
      </c>
      <c r="G386" s="61">
        <v>37063</v>
      </c>
      <c r="H386">
        <v>26.3</v>
      </c>
    </row>
    <row r="387" spans="1:8" hidden="1" outlineLevel="1" x14ac:dyDescent="0.45">
      <c r="A387" s="61">
        <v>37064</v>
      </c>
      <c r="B387" t="s">
        <v>71</v>
      </c>
      <c r="D387" s="61">
        <v>37064</v>
      </c>
      <c r="E387" t="s">
        <v>71</v>
      </c>
      <c r="G387" s="61">
        <v>37064</v>
      </c>
      <c r="H387">
        <v>26.59</v>
      </c>
    </row>
    <row r="388" spans="1:8" hidden="1" outlineLevel="1" x14ac:dyDescent="0.45">
      <c r="A388" s="61">
        <v>37067</v>
      </c>
      <c r="B388" t="s">
        <v>71</v>
      </c>
      <c r="D388" s="61">
        <v>37067</v>
      </c>
      <c r="E388" t="s">
        <v>71</v>
      </c>
      <c r="G388" s="61">
        <v>37067</v>
      </c>
      <c r="H388">
        <v>27.07</v>
      </c>
    </row>
    <row r="389" spans="1:8" hidden="1" outlineLevel="1" x14ac:dyDescent="0.45">
      <c r="A389" s="61">
        <v>37068</v>
      </c>
      <c r="B389" t="s">
        <v>71</v>
      </c>
      <c r="D389" s="61">
        <v>37068</v>
      </c>
      <c r="E389" t="s">
        <v>71</v>
      </c>
      <c r="G389" s="61">
        <v>37068</v>
      </c>
      <c r="H389">
        <v>26.99</v>
      </c>
    </row>
    <row r="390" spans="1:8" hidden="1" outlineLevel="1" x14ac:dyDescent="0.45">
      <c r="A390" s="61">
        <v>37069</v>
      </c>
      <c r="B390" t="s">
        <v>71</v>
      </c>
      <c r="D390" s="61">
        <v>37069</v>
      </c>
      <c r="E390" t="s">
        <v>71</v>
      </c>
      <c r="G390" s="61">
        <v>37069</v>
      </c>
      <c r="H390">
        <v>25.66</v>
      </c>
    </row>
    <row r="391" spans="1:8" hidden="1" outlineLevel="1" x14ac:dyDescent="0.45">
      <c r="A391" s="61">
        <v>37070</v>
      </c>
      <c r="B391" t="s">
        <v>71</v>
      </c>
      <c r="D391" s="61">
        <v>37070</v>
      </c>
      <c r="E391" t="s">
        <v>71</v>
      </c>
      <c r="G391" s="61">
        <v>37070</v>
      </c>
      <c r="H391">
        <v>25.4</v>
      </c>
    </row>
    <row r="392" spans="1:8" hidden="1" outlineLevel="1" x14ac:dyDescent="0.45">
      <c r="A392" s="61">
        <v>37071</v>
      </c>
      <c r="B392" t="s">
        <v>71</v>
      </c>
      <c r="D392" s="61">
        <v>37071</v>
      </c>
      <c r="E392" t="s">
        <v>71</v>
      </c>
      <c r="G392" s="61">
        <v>37071</v>
      </c>
      <c r="H392">
        <v>26.08</v>
      </c>
    </row>
    <row r="393" spans="1:8" hidden="1" outlineLevel="1" x14ac:dyDescent="0.45">
      <c r="A393" s="61">
        <v>37074</v>
      </c>
      <c r="B393" t="s">
        <v>71</v>
      </c>
      <c r="D393" s="61">
        <v>37074</v>
      </c>
      <c r="E393" t="s">
        <v>71</v>
      </c>
      <c r="G393" s="61">
        <v>37074</v>
      </c>
      <c r="H393">
        <v>25.64</v>
      </c>
    </row>
    <row r="394" spans="1:8" hidden="1" outlineLevel="1" x14ac:dyDescent="0.45">
      <c r="A394" s="61">
        <v>37075</v>
      </c>
      <c r="B394" t="s">
        <v>71</v>
      </c>
      <c r="D394" s="61">
        <v>37075</v>
      </c>
      <c r="E394" t="s">
        <v>71</v>
      </c>
      <c r="G394" s="61">
        <v>37075</v>
      </c>
      <c r="H394">
        <v>25.36</v>
      </c>
    </row>
    <row r="395" spans="1:8" hidden="1" outlineLevel="1" x14ac:dyDescent="0.45">
      <c r="A395" s="61">
        <v>37076</v>
      </c>
      <c r="B395" t="s">
        <v>71</v>
      </c>
      <c r="D395" s="61">
        <v>37076</v>
      </c>
      <c r="E395" t="s">
        <v>71</v>
      </c>
      <c r="G395" s="61">
        <v>37076</v>
      </c>
      <c r="H395">
        <v>25.8</v>
      </c>
    </row>
    <row r="396" spans="1:8" hidden="1" outlineLevel="1" x14ac:dyDescent="0.45">
      <c r="A396" s="61">
        <v>37077</v>
      </c>
      <c r="B396" t="s">
        <v>71</v>
      </c>
      <c r="D396" s="61">
        <v>37077</v>
      </c>
      <c r="E396" t="s">
        <v>71</v>
      </c>
      <c r="G396" s="61">
        <v>37077</v>
      </c>
      <c r="H396">
        <v>25.84</v>
      </c>
    </row>
    <row r="397" spans="1:8" hidden="1" outlineLevel="1" x14ac:dyDescent="0.45">
      <c r="A397" s="61">
        <v>37078</v>
      </c>
      <c r="B397" t="s">
        <v>71</v>
      </c>
      <c r="D397" s="61">
        <v>37078</v>
      </c>
      <c r="E397" t="s">
        <v>71</v>
      </c>
      <c r="G397" s="61">
        <v>37078</v>
      </c>
      <c r="H397">
        <v>26.81</v>
      </c>
    </row>
    <row r="398" spans="1:8" hidden="1" outlineLevel="1" x14ac:dyDescent="0.45">
      <c r="A398" s="61">
        <v>37081</v>
      </c>
      <c r="B398" t="s">
        <v>71</v>
      </c>
      <c r="D398" s="61">
        <v>37081</v>
      </c>
      <c r="E398" t="s">
        <v>71</v>
      </c>
      <c r="G398" s="61">
        <v>37081</v>
      </c>
      <c r="H398">
        <v>26.15</v>
      </c>
    </row>
    <row r="399" spans="1:8" hidden="1" outlineLevel="1" x14ac:dyDescent="0.45">
      <c r="A399" s="61">
        <v>37082</v>
      </c>
      <c r="B399" t="s">
        <v>71</v>
      </c>
      <c r="D399" s="61">
        <v>37082</v>
      </c>
      <c r="E399" t="s">
        <v>71</v>
      </c>
      <c r="G399" s="61">
        <v>37082</v>
      </c>
      <c r="H399">
        <v>25.93</v>
      </c>
    </row>
    <row r="400" spans="1:8" hidden="1" outlineLevel="1" x14ac:dyDescent="0.45">
      <c r="A400" s="61">
        <v>37083</v>
      </c>
      <c r="B400" t="s">
        <v>71</v>
      </c>
      <c r="D400" s="61">
        <v>37083</v>
      </c>
      <c r="E400" t="s">
        <v>71</v>
      </c>
      <c r="G400" s="61">
        <v>37083</v>
      </c>
      <c r="H400">
        <v>25.52</v>
      </c>
    </row>
    <row r="401" spans="1:8" hidden="1" outlineLevel="1" x14ac:dyDescent="0.45">
      <c r="A401" s="61">
        <v>37084</v>
      </c>
      <c r="B401" t="s">
        <v>71</v>
      </c>
      <c r="D401" s="61">
        <v>37084</v>
      </c>
      <c r="E401" t="s">
        <v>71</v>
      </c>
      <c r="G401" s="61">
        <v>37084</v>
      </c>
      <c r="H401">
        <v>25.14</v>
      </c>
    </row>
    <row r="402" spans="1:8" hidden="1" outlineLevel="1" x14ac:dyDescent="0.45">
      <c r="A402" s="61">
        <v>37085</v>
      </c>
      <c r="B402" t="s">
        <v>71</v>
      </c>
      <c r="D402" s="61">
        <v>37085</v>
      </c>
      <c r="E402" t="s">
        <v>71</v>
      </c>
      <c r="G402" s="61">
        <v>37085</v>
      </c>
      <c r="H402">
        <v>24.97</v>
      </c>
    </row>
    <row r="403" spans="1:8" hidden="1" outlineLevel="1" x14ac:dyDescent="0.45">
      <c r="A403" s="61">
        <v>37088</v>
      </c>
      <c r="B403" t="s">
        <v>71</v>
      </c>
      <c r="D403" s="61">
        <v>37088</v>
      </c>
      <c r="E403" t="s">
        <v>71</v>
      </c>
      <c r="G403" s="61">
        <v>37088</v>
      </c>
      <c r="H403">
        <v>24.78</v>
      </c>
    </row>
    <row r="404" spans="1:8" hidden="1" outlineLevel="1" x14ac:dyDescent="0.45">
      <c r="A404" s="61">
        <v>37089</v>
      </c>
      <c r="B404" t="s">
        <v>71</v>
      </c>
      <c r="D404" s="61">
        <v>37089</v>
      </c>
      <c r="E404" t="s">
        <v>71</v>
      </c>
      <c r="G404" s="61">
        <v>37089</v>
      </c>
      <c r="H404">
        <v>24.89</v>
      </c>
    </row>
    <row r="405" spans="1:8" hidden="1" outlineLevel="1" x14ac:dyDescent="0.45">
      <c r="A405" s="61">
        <v>37090</v>
      </c>
      <c r="B405" t="s">
        <v>71</v>
      </c>
      <c r="D405" s="61">
        <v>37090</v>
      </c>
      <c r="E405" t="s">
        <v>71</v>
      </c>
      <c r="G405" s="61">
        <v>37090</v>
      </c>
      <c r="H405">
        <v>24.22</v>
      </c>
    </row>
    <row r="406" spans="1:8" hidden="1" outlineLevel="1" x14ac:dyDescent="0.45">
      <c r="A406" s="61">
        <v>37091</v>
      </c>
      <c r="B406" t="s">
        <v>71</v>
      </c>
      <c r="D406" s="61">
        <v>37091</v>
      </c>
      <c r="E406" t="s">
        <v>71</v>
      </c>
      <c r="G406" s="61">
        <v>37091</v>
      </c>
      <c r="H406">
        <v>24.05</v>
      </c>
    </row>
    <row r="407" spans="1:8" hidden="1" outlineLevel="1" x14ac:dyDescent="0.45">
      <c r="A407" s="61">
        <v>37092</v>
      </c>
      <c r="B407" t="s">
        <v>71</v>
      </c>
      <c r="D407" s="61">
        <v>37092</v>
      </c>
      <c r="E407" t="s">
        <v>71</v>
      </c>
      <c r="G407" s="61">
        <v>37092</v>
      </c>
      <c r="H407">
        <v>24.64</v>
      </c>
    </row>
    <row r="408" spans="1:8" hidden="1" outlineLevel="1" x14ac:dyDescent="0.45">
      <c r="A408" s="61">
        <v>37095</v>
      </c>
      <c r="B408" t="s">
        <v>71</v>
      </c>
      <c r="D408" s="61">
        <v>37095</v>
      </c>
      <c r="E408" t="s">
        <v>71</v>
      </c>
      <c r="G408" s="61">
        <v>37095</v>
      </c>
      <c r="H408">
        <v>24.92</v>
      </c>
    </row>
    <row r="409" spans="1:8" hidden="1" outlineLevel="1" x14ac:dyDescent="0.45">
      <c r="A409" s="61">
        <v>37096</v>
      </c>
      <c r="B409" t="s">
        <v>71</v>
      </c>
      <c r="D409" s="61">
        <v>37096</v>
      </c>
      <c r="E409" t="s">
        <v>71</v>
      </c>
      <c r="G409" s="61">
        <v>37096</v>
      </c>
      <c r="H409">
        <v>24.9</v>
      </c>
    </row>
    <row r="410" spans="1:8" hidden="1" outlineLevel="1" x14ac:dyDescent="0.45">
      <c r="A410" s="61">
        <v>37097</v>
      </c>
      <c r="B410" t="s">
        <v>71</v>
      </c>
      <c r="D410" s="61">
        <v>37097</v>
      </c>
      <c r="E410" t="s">
        <v>71</v>
      </c>
      <c r="G410" s="61">
        <v>37097</v>
      </c>
      <c r="H410">
        <v>25.25</v>
      </c>
    </row>
    <row r="411" spans="1:8" hidden="1" outlineLevel="1" x14ac:dyDescent="0.45">
      <c r="A411" s="61">
        <v>37098</v>
      </c>
      <c r="B411" t="s">
        <v>71</v>
      </c>
      <c r="D411" s="61">
        <v>37098</v>
      </c>
      <c r="E411" t="s">
        <v>71</v>
      </c>
      <c r="G411" s="61">
        <v>37098</v>
      </c>
      <c r="H411">
        <v>25.14</v>
      </c>
    </row>
    <row r="412" spans="1:8" hidden="1" outlineLevel="1" x14ac:dyDescent="0.45">
      <c r="A412" s="61">
        <v>37099</v>
      </c>
      <c r="B412" t="s">
        <v>71</v>
      </c>
      <c r="D412" s="61">
        <v>37099</v>
      </c>
      <c r="E412" t="s">
        <v>71</v>
      </c>
      <c r="G412" s="61">
        <v>37099</v>
      </c>
      <c r="H412">
        <v>25.19</v>
      </c>
    </row>
    <row r="413" spans="1:8" hidden="1" outlineLevel="1" x14ac:dyDescent="0.45">
      <c r="A413" s="61">
        <v>37102</v>
      </c>
      <c r="B413" t="s">
        <v>71</v>
      </c>
      <c r="D413" s="61">
        <v>37102</v>
      </c>
      <c r="E413" t="s">
        <v>71</v>
      </c>
      <c r="G413" s="61">
        <v>37102</v>
      </c>
      <c r="H413">
        <v>24.96</v>
      </c>
    </row>
    <row r="414" spans="1:8" hidden="1" outlineLevel="1" x14ac:dyDescent="0.45">
      <c r="A414" s="61">
        <v>37103</v>
      </c>
      <c r="B414" t="s">
        <v>71</v>
      </c>
      <c r="D414" s="61">
        <v>37103</v>
      </c>
      <c r="E414" t="s">
        <v>71</v>
      </c>
      <c r="G414" s="61">
        <v>37103</v>
      </c>
      <c r="H414">
        <v>24.69</v>
      </c>
    </row>
    <row r="415" spans="1:8" hidden="1" outlineLevel="1" x14ac:dyDescent="0.45">
      <c r="A415" s="61">
        <v>37104</v>
      </c>
      <c r="B415" t="s">
        <v>71</v>
      </c>
      <c r="D415" s="61">
        <v>37104</v>
      </c>
      <c r="E415" t="s">
        <v>71</v>
      </c>
      <c r="G415" s="61">
        <v>37104</v>
      </c>
      <c r="H415">
        <v>24.96</v>
      </c>
    </row>
    <row r="416" spans="1:8" hidden="1" outlineLevel="1" x14ac:dyDescent="0.45">
      <c r="A416" s="61">
        <v>37105</v>
      </c>
      <c r="B416" t="s">
        <v>71</v>
      </c>
      <c r="D416" s="61">
        <v>37105</v>
      </c>
      <c r="E416" t="s">
        <v>71</v>
      </c>
      <c r="G416" s="61">
        <v>37105</v>
      </c>
      <c r="H416">
        <v>26.13</v>
      </c>
    </row>
    <row r="417" spans="1:8" hidden="1" outlineLevel="1" x14ac:dyDescent="0.45">
      <c r="A417" s="61">
        <v>37106</v>
      </c>
      <c r="B417" t="s">
        <v>71</v>
      </c>
      <c r="D417" s="61">
        <v>37106</v>
      </c>
      <c r="E417" t="s">
        <v>71</v>
      </c>
      <c r="G417" s="61">
        <v>37106</v>
      </c>
      <c r="H417">
        <v>25.69</v>
      </c>
    </row>
    <row r="418" spans="1:8" hidden="1" outlineLevel="1" x14ac:dyDescent="0.45">
      <c r="A418" s="61">
        <v>37109</v>
      </c>
      <c r="B418" t="s">
        <v>71</v>
      </c>
      <c r="D418" s="61">
        <v>37109</v>
      </c>
      <c r="E418" t="s">
        <v>71</v>
      </c>
      <c r="G418" s="61">
        <v>37109</v>
      </c>
      <c r="H418">
        <v>25.83</v>
      </c>
    </row>
    <row r="419" spans="1:8" hidden="1" outlineLevel="1" x14ac:dyDescent="0.45">
      <c r="A419" s="61">
        <v>37110</v>
      </c>
      <c r="B419" t="s">
        <v>71</v>
      </c>
      <c r="D419" s="61">
        <v>37110</v>
      </c>
      <c r="E419" t="s">
        <v>71</v>
      </c>
      <c r="G419" s="61">
        <v>37110</v>
      </c>
      <c r="H419">
        <v>26.08</v>
      </c>
    </row>
    <row r="420" spans="1:8" hidden="1" outlineLevel="1" x14ac:dyDescent="0.45">
      <c r="A420" s="61">
        <v>37111</v>
      </c>
      <c r="B420" t="s">
        <v>71</v>
      </c>
      <c r="D420" s="61">
        <v>37111</v>
      </c>
      <c r="E420" t="s">
        <v>71</v>
      </c>
      <c r="G420" s="61">
        <v>37111</v>
      </c>
      <c r="H420">
        <v>25.7</v>
      </c>
    </row>
    <row r="421" spans="1:8" hidden="1" outlineLevel="1" x14ac:dyDescent="0.45">
      <c r="A421" s="61">
        <v>37112</v>
      </c>
      <c r="B421" t="s">
        <v>71</v>
      </c>
      <c r="D421" s="61">
        <v>37112</v>
      </c>
      <c r="E421" t="s">
        <v>71</v>
      </c>
      <c r="G421" s="61">
        <v>37112</v>
      </c>
      <c r="H421">
        <v>25.68</v>
      </c>
    </row>
    <row r="422" spans="1:8" hidden="1" outlineLevel="1" x14ac:dyDescent="0.45">
      <c r="A422" s="61">
        <v>37113</v>
      </c>
      <c r="B422" t="s">
        <v>71</v>
      </c>
      <c r="D422" s="61">
        <v>37113</v>
      </c>
      <c r="E422" t="s">
        <v>71</v>
      </c>
      <c r="G422" s="61">
        <v>37113</v>
      </c>
      <c r="H422">
        <v>25.98</v>
      </c>
    </row>
    <row r="423" spans="1:8" hidden="1" outlineLevel="1" x14ac:dyDescent="0.45">
      <c r="A423" s="61">
        <v>37116</v>
      </c>
      <c r="B423" t="s">
        <v>71</v>
      </c>
      <c r="D423" s="61">
        <v>37116</v>
      </c>
      <c r="E423" t="s">
        <v>71</v>
      </c>
      <c r="G423" s="61">
        <v>37116</v>
      </c>
      <c r="H423">
        <v>25.88</v>
      </c>
    </row>
    <row r="424" spans="1:8" hidden="1" outlineLevel="1" x14ac:dyDescent="0.45">
      <c r="A424" s="61">
        <v>37117</v>
      </c>
      <c r="B424" t="s">
        <v>71</v>
      </c>
      <c r="D424" s="61">
        <v>37117</v>
      </c>
      <c r="E424" t="s">
        <v>71</v>
      </c>
      <c r="G424" s="61">
        <v>37117</v>
      </c>
      <c r="H424">
        <v>25.99</v>
      </c>
    </row>
    <row r="425" spans="1:8" hidden="1" outlineLevel="1" x14ac:dyDescent="0.45">
      <c r="A425" s="61">
        <v>37118</v>
      </c>
      <c r="B425" t="s">
        <v>71</v>
      </c>
      <c r="D425" s="61">
        <v>37118</v>
      </c>
      <c r="E425" t="s">
        <v>71</v>
      </c>
      <c r="G425" s="61">
        <v>37118</v>
      </c>
      <c r="H425">
        <v>25.55</v>
      </c>
    </row>
    <row r="426" spans="1:8" hidden="1" outlineLevel="1" x14ac:dyDescent="0.45">
      <c r="A426" s="61">
        <v>37119</v>
      </c>
      <c r="B426" t="s">
        <v>71</v>
      </c>
      <c r="D426" s="61">
        <v>37119</v>
      </c>
      <c r="E426" t="s">
        <v>71</v>
      </c>
      <c r="G426" s="61">
        <v>37119</v>
      </c>
      <c r="H426">
        <v>25.55</v>
      </c>
    </row>
    <row r="427" spans="1:8" hidden="1" outlineLevel="1" x14ac:dyDescent="0.45">
      <c r="A427" s="61">
        <v>37120</v>
      </c>
      <c r="B427" t="s">
        <v>71</v>
      </c>
      <c r="D427" s="61">
        <v>37120</v>
      </c>
      <c r="E427" t="s">
        <v>71</v>
      </c>
      <c r="G427" s="61">
        <v>37120</v>
      </c>
      <c r="H427">
        <v>24.73</v>
      </c>
    </row>
    <row r="428" spans="1:8" hidden="1" outlineLevel="1" x14ac:dyDescent="0.45">
      <c r="A428" s="61">
        <v>37123</v>
      </c>
      <c r="B428" t="s">
        <v>71</v>
      </c>
      <c r="D428" s="61">
        <v>37123</v>
      </c>
      <c r="E428" t="s">
        <v>71</v>
      </c>
      <c r="G428" s="61">
        <v>37123</v>
      </c>
      <c r="H428">
        <v>25.05</v>
      </c>
    </row>
    <row r="429" spans="1:8" hidden="1" outlineLevel="1" x14ac:dyDescent="0.45">
      <c r="A429" s="61">
        <v>37124</v>
      </c>
      <c r="B429" t="s">
        <v>71</v>
      </c>
      <c r="D429" s="61">
        <v>37124</v>
      </c>
      <c r="E429" t="s">
        <v>71</v>
      </c>
      <c r="G429" s="61">
        <v>37124</v>
      </c>
      <c r="H429">
        <v>25.49</v>
      </c>
    </row>
    <row r="430" spans="1:8" hidden="1" outlineLevel="1" x14ac:dyDescent="0.45">
      <c r="A430" s="61">
        <v>37125</v>
      </c>
      <c r="B430" t="s">
        <v>71</v>
      </c>
      <c r="D430" s="61">
        <v>37125</v>
      </c>
      <c r="E430" t="s">
        <v>71</v>
      </c>
      <c r="G430" s="61">
        <v>37125</v>
      </c>
      <c r="H430">
        <v>25.34</v>
      </c>
    </row>
    <row r="431" spans="1:8" hidden="1" outlineLevel="1" x14ac:dyDescent="0.45">
      <c r="A431" s="61">
        <v>37126</v>
      </c>
      <c r="B431" t="s">
        <v>71</v>
      </c>
      <c r="D431" s="61">
        <v>37126</v>
      </c>
      <c r="E431" t="s">
        <v>71</v>
      </c>
      <c r="G431" s="61">
        <v>37126</v>
      </c>
      <c r="H431">
        <v>25.6</v>
      </c>
    </row>
    <row r="432" spans="1:8" hidden="1" outlineLevel="1" x14ac:dyDescent="0.45">
      <c r="A432" s="61">
        <v>37127</v>
      </c>
      <c r="B432" t="s">
        <v>71</v>
      </c>
      <c r="D432" s="61">
        <v>37127</v>
      </c>
      <c r="E432" t="s">
        <v>71</v>
      </c>
      <c r="G432" s="61">
        <v>37127</v>
      </c>
      <c r="H432">
        <v>25.95</v>
      </c>
    </row>
    <row r="433" spans="1:8" hidden="1" outlineLevel="1" x14ac:dyDescent="0.45">
      <c r="A433" s="61">
        <v>37130</v>
      </c>
      <c r="B433" t="s">
        <v>71</v>
      </c>
      <c r="D433" s="61">
        <v>37130</v>
      </c>
      <c r="E433" t="s">
        <v>71</v>
      </c>
      <c r="G433" s="61">
        <v>37130</v>
      </c>
      <c r="H433">
        <v>25.95</v>
      </c>
    </row>
    <row r="434" spans="1:8" hidden="1" outlineLevel="1" x14ac:dyDescent="0.45">
      <c r="A434" s="61">
        <v>37131</v>
      </c>
      <c r="B434" t="s">
        <v>71</v>
      </c>
      <c r="D434" s="61">
        <v>37131</v>
      </c>
      <c r="E434" t="s">
        <v>71</v>
      </c>
      <c r="G434" s="61">
        <v>37131</v>
      </c>
      <c r="H434">
        <v>26.47</v>
      </c>
    </row>
    <row r="435" spans="1:8" hidden="1" outlineLevel="1" x14ac:dyDescent="0.45">
      <c r="A435" s="61">
        <v>37132</v>
      </c>
      <c r="B435" t="s">
        <v>71</v>
      </c>
      <c r="D435" s="61">
        <v>37132</v>
      </c>
      <c r="E435" t="s">
        <v>71</v>
      </c>
      <c r="G435" s="61">
        <v>37132</v>
      </c>
      <c r="H435">
        <v>26.53</v>
      </c>
    </row>
    <row r="436" spans="1:8" hidden="1" outlineLevel="1" x14ac:dyDescent="0.45">
      <c r="A436" s="61">
        <v>37133</v>
      </c>
      <c r="B436" t="s">
        <v>71</v>
      </c>
      <c r="D436" s="61">
        <v>37133</v>
      </c>
      <c r="E436" t="s">
        <v>71</v>
      </c>
      <c r="G436" s="61">
        <v>37133</v>
      </c>
      <c r="H436">
        <v>26.09</v>
      </c>
    </row>
    <row r="437" spans="1:8" hidden="1" outlineLevel="1" x14ac:dyDescent="0.45">
      <c r="A437" s="61">
        <v>37134</v>
      </c>
      <c r="B437" t="s">
        <v>71</v>
      </c>
      <c r="D437" s="61">
        <v>37134</v>
      </c>
      <c r="E437" t="s">
        <v>71</v>
      </c>
      <c r="G437" s="61">
        <v>37134</v>
      </c>
      <c r="H437">
        <v>26.41</v>
      </c>
    </row>
    <row r="438" spans="1:8" hidden="1" outlineLevel="1" x14ac:dyDescent="0.45">
      <c r="A438" s="61">
        <v>37137</v>
      </c>
      <c r="B438" t="s">
        <v>71</v>
      </c>
      <c r="D438" s="61">
        <v>37137</v>
      </c>
      <c r="E438" t="s">
        <v>71</v>
      </c>
      <c r="G438" s="61">
        <v>37137</v>
      </c>
      <c r="H438">
        <v>26.54</v>
      </c>
    </row>
    <row r="439" spans="1:8" hidden="1" outlineLevel="1" x14ac:dyDescent="0.45">
      <c r="A439" s="61">
        <v>37138</v>
      </c>
      <c r="B439" t="s">
        <v>71</v>
      </c>
      <c r="D439" s="61">
        <v>37138</v>
      </c>
      <c r="E439" t="s">
        <v>71</v>
      </c>
      <c r="G439" s="61">
        <v>37138</v>
      </c>
      <c r="H439">
        <v>26.26</v>
      </c>
    </row>
    <row r="440" spans="1:8" hidden="1" outlineLevel="1" x14ac:dyDescent="0.45">
      <c r="A440" s="61">
        <v>37139</v>
      </c>
      <c r="B440" t="s">
        <v>71</v>
      </c>
      <c r="D440" s="61">
        <v>37139</v>
      </c>
      <c r="E440" t="s">
        <v>71</v>
      </c>
      <c r="G440" s="61">
        <v>37139</v>
      </c>
      <c r="H440">
        <v>26.32</v>
      </c>
    </row>
    <row r="441" spans="1:8" hidden="1" outlineLevel="1" x14ac:dyDescent="0.45">
      <c r="A441" s="61">
        <v>37140</v>
      </c>
      <c r="B441" t="s">
        <v>71</v>
      </c>
      <c r="D441" s="61">
        <v>37140</v>
      </c>
      <c r="E441" t="s">
        <v>71</v>
      </c>
      <c r="G441" s="61">
        <v>37140</v>
      </c>
      <c r="H441">
        <v>26.96</v>
      </c>
    </row>
    <row r="442" spans="1:8" hidden="1" outlineLevel="1" x14ac:dyDescent="0.45">
      <c r="A442" s="61">
        <v>37141</v>
      </c>
      <c r="B442" t="s">
        <v>71</v>
      </c>
      <c r="D442" s="61">
        <v>37141</v>
      </c>
      <c r="E442" t="s">
        <v>71</v>
      </c>
      <c r="G442" s="61">
        <v>37141</v>
      </c>
      <c r="H442">
        <v>27.69</v>
      </c>
    </row>
    <row r="443" spans="1:8" hidden="1" outlineLevel="1" x14ac:dyDescent="0.45">
      <c r="A443" s="61">
        <v>37144</v>
      </c>
      <c r="B443" t="s">
        <v>71</v>
      </c>
      <c r="D443" s="61">
        <v>37144</v>
      </c>
      <c r="E443" t="s">
        <v>71</v>
      </c>
      <c r="G443" s="61">
        <v>37144</v>
      </c>
      <c r="H443">
        <v>27.45</v>
      </c>
    </row>
    <row r="444" spans="1:8" hidden="1" outlineLevel="1" x14ac:dyDescent="0.45">
      <c r="A444" s="61">
        <v>37145</v>
      </c>
      <c r="B444" t="s">
        <v>71</v>
      </c>
      <c r="D444" s="61">
        <v>37145</v>
      </c>
      <c r="E444" t="s">
        <v>71</v>
      </c>
      <c r="G444" s="61">
        <v>37145</v>
      </c>
      <c r="H444">
        <v>29.06</v>
      </c>
    </row>
    <row r="445" spans="1:8" hidden="1" outlineLevel="1" x14ac:dyDescent="0.45">
      <c r="A445" s="61">
        <v>37146</v>
      </c>
      <c r="B445" t="s">
        <v>71</v>
      </c>
      <c r="D445" s="61">
        <v>37146</v>
      </c>
      <c r="E445" t="s">
        <v>71</v>
      </c>
      <c r="G445" s="61">
        <v>37146</v>
      </c>
      <c r="H445">
        <v>28.02</v>
      </c>
    </row>
    <row r="446" spans="1:8" hidden="1" outlineLevel="1" x14ac:dyDescent="0.45">
      <c r="A446" s="61">
        <v>37147</v>
      </c>
      <c r="B446" t="s">
        <v>71</v>
      </c>
      <c r="D446" s="61">
        <v>37147</v>
      </c>
      <c r="E446" t="s">
        <v>71</v>
      </c>
      <c r="G446" s="61">
        <v>37147</v>
      </c>
      <c r="H446">
        <v>28.1</v>
      </c>
    </row>
    <row r="447" spans="1:8" hidden="1" outlineLevel="1" x14ac:dyDescent="0.45">
      <c r="A447" s="61">
        <v>37148</v>
      </c>
      <c r="B447" t="s">
        <v>71</v>
      </c>
      <c r="D447" s="61">
        <v>37148</v>
      </c>
      <c r="E447" t="s">
        <v>71</v>
      </c>
      <c r="G447" s="61">
        <v>37148</v>
      </c>
      <c r="H447">
        <v>29.43</v>
      </c>
    </row>
    <row r="448" spans="1:8" hidden="1" outlineLevel="1" x14ac:dyDescent="0.45">
      <c r="A448" s="61">
        <v>37151</v>
      </c>
      <c r="B448" t="s">
        <v>71</v>
      </c>
      <c r="D448" s="61">
        <v>37151</v>
      </c>
      <c r="E448" t="s">
        <v>71</v>
      </c>
      <c r="G448" s="61">
        <v>37151</v>
      </c>
      <c r="H448">
        <v>28.38</v>
      </c>
    </row>
    <row r="449" spans="1:8" hidden="1" outlineLevel="1" x14ac:dyDescent="0.45">
      <c r="A449" s="61">
        <v>37152</v>
      </c>
      <c r="B449" t="s">
        <v>71</v>
      </c>
      <c r="D449" s="61">
        <v>37152</v>
      </c>
      <c r="E449" t="s">
        <v>71</v>
      </c>
      <c r="G449" s="61">
        <v>37152</v>
      </c>
      <c r="H449">
        <v>27.27</v>
      </c>
    </row>
    <row r="450" spans="1:8" hidden="1" outlineLevel="1" x14ac:dyDescent="0.45">
      <c r="A450" s="61">
        <v>37153</v>
      </c>
      <c r="B450" t="s">
        <v>71</v>
      </c>
      <c r="D450" s="61">
        <v>37153</v>
      </c>
      <c r="E450" t="s">
        <v>71</v>
      </c>
      <c r="G450" s="61">
        <v>37153</v>
      </c>
      <c r="H450">
        <v>26.32</v>
      </c>
    </row>
    <row r="451" spans="1:8" hidden="1" outlineLevel="1" x14ac:dyDescent="0.45">
      <c r="A451" s="61">
        <v>37154</v>
      </c>
      <c r="B451" t="s">
        <v>71</v>
      </c>
      <c r="D451" s="61">
        <v>37154</v>
      </c>
      <c r="E451" t="s">
        <v>71</v>
      </c>
      <c r="G451" s="61">
        <v>37154</v>
      </c>
      <c r="H451">
        <v>25.92</v>
      </c>
    </row>
    <row r="452" spans="1:8" hidden="1" outlineLevel="1" x14ac:dyDescent="0.45">
      <c r="A452" s="61">
        <v>37155</v>
      </c>
      <c r="B452" t="s">
        <v>71</v>
      </c>
      <c r="D452" s="61">
        <v>37155</v>
      </c>
      <c r="E452" t="s">
        <v>71</v>
      </c>
      <c r="G452" s="61">
        <v>37155</v>
      </c>
      <c r="H452">
        <v>25.44</v>
      </c>
    </row>
    <row r="453" spans="1:8" hidden="1" outlineLevel="1" x14ac:dyDescent="0.45">
      <c r="A453" s="61">
        <v>37158</v>
      </c>
      <c r="B453" t="s">
        <v>71</v>
      </c>
      <c r="D453" s="61">
        <v>37158</v>
      </c>
      <c r="E453" t="s">
        <v>71</v>
      </c>
      <c r="G453" s="61">
        <v>37158</v>
      </c>
      <c r="H453">
        <v>22.02</v>
      </c>
    </row>
    <row r="454" spans="1:8" hidden="1" outlineLevel="1" x14ac:dyDescent="0.45">
      <c r="A454" s="61">
        <v>37159</v>
      </c>
      <c r="B454" t="s">
        <v>71</v>
      </c>
      <c r="D454" s="61">
        <v>37159</v>
      </c>
      <c r="E454" t="s">
        <v>71</v>
      </c>
      <c r="G454" s="61">
        <v>37159</v>
      </c>
      <c r="H454">
        <v>22.38</v>
      </c>
    </row>
    <row r="455" spans="1:8" hidden="1" outlineLevel="1" x14ac:dyDescent="0.45">
      <c r="A455" s="61">
        <v>37160</v>
      </c>
      <c r="B455" t="s">
        <v>71</v>
      </c>
      <c r="D455" s="61">
        <v>37160</v>
      </c>
      <c r="E455" t="s">
        <v>71</v>
      </c>
      <c r="G455" s="61">
        <v>37160</v>
      </c>
      <c r="H455">
        <v>23</v>
      </c>
    </row>
    <row r="456" spans="1:8" hidden="1" outlineLevel="1" x14ac:dyDescent="0.45">
      <c r="A456" s="61">
        <v>37161</v>
      </c>
      <c r="B456" t="s">
        <v>71</v>
      </c>
      <c r="D456" s="61">
        <v>37161</v>
      </c>
      <c r="E456" t="s">
        <v>71</v>
      </c>
      <c r="G456" s="61">
        <v>37161</v>
      </c>
      <c r="H456">
        <v>22.79</v>
      </c>
    </row>
    <row r="457" spans="1:8" hidden="1" outlineLevel="1" x14ac:dyDescent="0.45">
      <c r="A457" s="61">
        <v>37162</v>
      </c>
      <c r="B457" t="s">
        <v>71</v>
      </c>
      <c r="D457" s="61">
        <v>37162</v>
      </c>
      <c r="E457" t="s">
        <v>71</v>
      </c>
      <c r="G457" s="61">
        <v>37162</v>
      </c>
      <c r="H457">
        <v>23.26</v>
      </c>
    </row>
    <row r="458" spans="1:8" hidden="1" outlineLevel="1" x14ac:dyDescent="0.45">
      <c r="A458" s="61">
        <v>37165</v>
      </c>
      <c r="B458" t="s">
        <v>71</v>
      </c>
      <c r="D458" s="61">
        <v>37165</v>
      </c>
      <c r="E458" t="s">
        <v>71</v>
      </c>
      <c r="G458" s="61">
        <v>37165</v>
      </c>
      <c r="H458">
        <v>22.89</v>
      </c>
    </row>
    <row r="459" spans="1:8" hidden="1" outlineLevel="1" x14ac:dyDescent="0.45">
      <c r="A459" s="61">
        <v>37166</v>
      </c>
      <c r="B459" t="s">
        <v>71</v>
      </c>
      <c r="D459" s="61">
        <v>37166</v>
      </c>
      <c r="E459" t="s">
        <v>71</v>
      </c>
      <c r="G459" s="61">
        <v>37166</v>
      </c>
      <c r="H459">
        <v>22.05</v>
      </c>
    </row>
    <row r="460" spans="1:8" hidden="1" outlineLevel="1" x14ac:dyDescent="0.45">
      <c r="A460" s="61">
        <v>37167</v>
      </c>
      <c r="B460" t="s">
        <v>71</v>
      </c>
      <c r="D460" s="61">
        <v>37167</v>
      </c>
      <c r="E460" t="s">
        <v>71</v>
      </c>
      <c r="G460" s="61">
        <v>37167</v>
      </c>
      <c r="H460">
        <v>21.52</v>
      </c>
    </row>
    <row r="461" spans="1:8" hidden="1" outlineLevel="1" x14ac:dyDescent="0.45">
      <c r="A461" s="61">
        <v>37168</v>
      </c>
      <c r="B461" t="s">
        <v>71</v>
      </c>
      <c r="D461" s="61">
        <v>37168</v>
      </c>
      <c r="E461" t="s">
        <v>71</v>
      </c>
      <c r="G461" s="61">
        <v>37168</v>
      </c>
      <c r="H461">
        <v>22.15</v>
      </c>
    </row>
    <row r="462" spans="1:8" hidden="1" outlineLevel="1" x14ac:dyDescent="0.45">
      <c r="A462" s="61">
        <v>37169</v>
      </c>
      <c r="B462" t="s">
        <v>71</v>
      </c>
      <c r="D462" s="61">
        <v>37169</v>
      </c>
      <c r="E462" t="s">
        <v>71</v>
      </c>
      <c r="G462" s="61">
        <v>37169</v>
      </c>
      <c r="H462">
        <v>21.63</v>
      </c>
    </row>
    <row r="463" spans="1:8" hidden="1" outlineLevel="1" x14ac:dyDescent="0.45">
      <c r="A463" s="61">
        <v>37172</v>
      </c>
      <c r="B463" t="s">
        <v>71</v>
      </c>
      <c r="D463" s="61">
        <v>37172</v>
      </c>
      <c r="E463" t="s">
        <v>71</v>
      </c>
      <c r="G463" s="61">
        <v>37172</v>
      </c>
      <c r="H463">
        <v>21.57</v>
      </c>
    </row>
    <row r="464" spans="1:8" hidden="1" outlineLevel="1" x14ac:dyDescent="0.45">
      <c r="A464" s="61">
        <v>37173</v>
      </c>
      <c r="B464" t="s">
        <v>71</v>
      </c>
      <c r="D464" s="61">
        <v>37173</v>
      </c>
      <c r="E464" t="s">
        <v>71</v>
      </c>
      <c r="G464" s="61">
        <v>37173</v>
      </c>
      <c r="H464">
        <v>21.88</v>
      </c>
    </row>
    <row r="465" spans="1:8" hidden="1" outlineLevel="1" x14ac:dyDescent="0.45">
      <c r="A465" s="61">
        <v>37174</v>
      </c>
      <c r="B465" t="s">
        <v>71</v>
      </c>
      <c r="D465" s="61">
        <v>37174</v>
      </c>
      <c r="E465" t="s">
        <v>71</v>
      </c>
      <c r="G465" s="61">
        <v>37174</v>
      </c>
      <c r="H465">
        <v>22.01</v>
      </c>
    </row>
    <row r="466" spans="1:8" hidden="1" outlineLevel="1" x14ac:dyDescent="0.45">
      <c r="A466" s="61">
        <v>37175</v>
      </c>
      <c r="B466" t="s">
        <v>71</v>
      </c>
      <c r="D466" s="61">
        <v>37175</v>
      </c>
      <c r="E466" t="s">
        <v>71</v>
      </c>
      <c r="G466" s="61">
        <v>37175</v>
      </c>
      <c r="H466">
        <v>22.46</v>
      </c>
    </row>
    <row r="467" spans="1:8" hidden="1" outlineLevel="1" x14ac:dyDescent="0.45">
      <c r="A467" s="61">
        <v>37176</v>
      </c>
      <c r="B467" t="s">
        <v>71</v>
      </c>
      <c r="D467" s="61">
        <v>37176</v>
      </c>
      <c r="E467" t="s">
        <v>71</v>
      </c>
      <c r="G467" s="61">
        <v>37176</v>
      </c>
      <c r="H467">
        <v>21.73</v>
      </c>
    </row>
    <row r="468" spans="1:8" hidden="1" outlineLevel="1" x14ac:dyDescent="0.45">
      <c r="A468" s="61">
        <v>37179</v>
      </c>
      <c r="B468" t="s">
        <v>71</v>
      </c>
      <c r="D468" s="61">
        <v>37179</v>
      </c>
      <c r="E468" t="s">
        <v>71</v>
      </c>
      <c r="G468" s="61">
        <v>37179</v>
      </c>
      <c r="H468">
        <v>21.68</v>
      </c>
    </row>
    <row r="469" spans="1:8" hidden="1" outlineLevel="1" x14ac:dyDescent="0.45">
      <c r="A469" s="61">
        <v>37180</v>
      </c>
      <c r="B469" t="s">
        <v>71</v>
      </c>
      <c r="D469" s="61">
        <v>37180</v>
      </c>
      <c r="E469" t="s">
        <v>71</v>
      </c>
      <c r="G469" s="61">
        <v>37180</v>
      </c>
      <c r="H469">
        <v>21.7</v>
      </c>
    </row>
    <row r="470" spans="1:8" hidden="1" outlineLevel="1" x14ac:dyDescent="0.45">
      <c r="A470" s="61">
        <v>37181</v>
      </c>
      <c r="B470" t="s">
        <v>71</v>
      </c>
      <c r="D470" s="61">
        <v>37181</v>
      </c>
      <c r="E470" t="s">
        <v>71</v>
      </c>
      <c r="G470" s="61">
        <v>37181</v>
      </c>
      <c r="H470">
        <v>20.99</v>
      </c>
    </row>
    <row r="471" spans="1:8" hidden="1" outlineLevel="1" x14ac:dyDescent="0.45">
      <c r="A471" s="61">
        <v>37182</v>
      </c>
      <c r="B471" t="s">
        <v>71</v>
      </c>
      <c r="D471" s="61">
        <v>37182</v>
      </c>
      <c r="E471" t="s">
        <v>71</v>
      </c>
      <c r="G471" s="61">
        <v>37182</v>
      </c>
      <c r="H471">
        <v>20.62</v>
      </c>
    </row>
    <row r="472" spans="1:8" hidden="1" outlineLevel="1" x14ac:dyDescent="0.45">
      <c r="A472" s="61">
        <v>37183</v>
      </c>
      <c r="B472" t="s">
        <v>71</v>
      </c>
      <c r="D472" s="61">
        <v>37183</v>
      </c>
      <c r="E472" t="s">
        <v>71</v>
      </c>
      <c r="G472" s="61">
        <v>37183</v>
      </c>
      <c r="H472">
        <v>21.35</v>
      </c>
    </row>
    <row r="473" spans="1:8" hidden="1" outlineLevel="1" x14ac:dyDescent="0.45">
      <c r="A473" s="61">
        <v>37186</v>
      </c>
      <c r="B473" t="s">
        <v>71</v>
      </c>
      <c r="D473" s="61">
        <v>37186</v>
      </c>
      <c r="E473" t="s">
        <v>71</v>
      </c>
      <c r="G473" s="61">
        <v>37186</v>
      </c>
      <c r="H473">
        <v>21.05</v>
      </c>
    </row>
    <row r="474" spans="1:8" hidden="1" outlineLevel="1" x14ac:dyDescent="0.45">
      <c r="A474" s="61">
        <v>37187</v>
      </c>
      <c r="B474" t="s">
        <v>71</v>
      </c>
      <c r="D474" s="61">
        <v>37187</v>
      </c>
      <c r="E474" t="s">
        <v>71</v>
      </c>
      <c r="G474" s="61">
        <v>37187</v>
      </c>
      <c r="H474">
        <v>20.94</v>
      </c>
    </row>
    <row r="475" spans="1:8" hidden="1" outlineLevel="1" x14ac:dyDescent="0.45">
      <c r="A475" s="61">
        <v>37188</v>
      </c>
      <c r="B475" t="s">
        <v>71</v>
      </c>
      <c r="D475" s="61">
        <v>37188</v>
      </c>
      <c r="E475" t="s">
        <v>71</v>
      </c>
      <c r="G475" s="61">
        <v>37188</v>
      </c>
      <c r="H475">
        <v>21.26</v>
      </c>
    </row>
    <row r="476" spans="1:8" hidden="1" outlineLevel="1" x14ac:dyDescent="0.45">
      <c r="A476" s="61">
        <v>37189</v>
      </c>
      <c r="B476" t="s">
        <v>71</v>
      </c>
      <c r="D476" s="61">
        <v>37189</v>
      </c>
      <c r="E476" t="s">
        <v>71</v>
      </c>
      <c r="G476" s="61">
        <v>37189</v>
      </c>
      <c r="H476">
        <v>21.01</v>
      </c>
    </row>
    <row r="477" spans="1:8" hidden="1" outlineLevel="1" x14ac:dyDescent="0.45">
      <c r="A477" s="61">
        <v>37190</v>
      </c>
      <c r="B477" t="s">
        <v>71</v>
      </c>
      <c r="D477" s="61">
        <v>37190</v>
      </c>
      <c r="E477" t="s">
        <v>71</v>
      </c>
      <c r="G477" s="61">
        <v>37190</v>
      </c>
      <c r="H477">
        <v>21.02</v>
      </c>
    </row>
    <row r="478" spans="1:8" hidden="1" outlineLevel="1" x14ac:dyDescent="0.45">
      <c r="A478" s="61">
        <v>37193</v>
      </c>
      <c r="B478" t="s">
        <v>71</v>
      </c>
      <c r="D478" s="61">
        <v>37193</v>
      </c>
      <c r="E478" t="s">
        <v>71</v>
      </c>
      <c r="G478" s="61">
        <v>37193</v>
      </c>
      <c r="H478">
        <v>21.1</v>
      </c>
    </row>
    <row r="479" spans="1:8" hidden="1" outlineLevel="1" x14ac:dyDescent="0.45">
      <c r="A479" s="61">
        <v>37194</v>
      </c>
      <c r="B479" t="s">
        <v>71</v>
      </c>
      <c r="D479" s="61">
        <v>37194</v>
      </c>
      <c r="E479" t="s">
        <v>71</v>
      </c>
      <c r="G479" s="61">
        <v>37194</v>
      </c>
      <c r="H479">
        <v>20.91</v>
      </c>
    </row>
    <row r="480" spans="1:8" hidden="1" outlineLevel="1" x14ac:dyDescent="0.45">
      <c r="A480" s="61">
        <v>37195</v>
      </c>
      <c r="B480" t="s">
        <v>71</v>
      </c>
      <c r="D480" s="61">
        <v>37195</v>
      </c>
      <c r="E480" t="s">
        <v>71</v>
      </c>
      <c r="G480" s="61">
        <v>37195</v>
      </c>
      <c r="H480">
        <v>20.37</v>
      </c>
    </row>
    <row r="481" spans="1:8" hidden="1" outlineLevel="1" x14ac:dyDescent="0.45">
      <c r="A481" s="61">
        <v>37196</v>
      </c>
      <c r="B481" t="s">
        <v>71</v>
      </c>
      <c r="D481" s="61">
        <v>37196</v>
      </c>
      <c r="E481" t="s">
        <v>71</v>
      </c>
      <c r="G481" s="61">
        <v>37196</v>
      </c>
      <c r="H481">
        <v>19.62</v>
      </c>
    </row>
    <row r="482" spans="1:8" hidden="1" outlineLevel="1" x14ac:dyDescent="0.45">
      <c r="A482" s="61">
        <v>37197</v>
      </c>
      <c r="B482" t="s">
        <v>71</v>
      </c>
      <c r="D482" s="61">
        <v>37197</v>
      </c>
      <c r="E482" t="s">
        <v>71</v>
      </c>
      <c r="G482" s="61">
        <v>37197</v>
      </c>
      <c r="H482">
        <v>19.77</v>
      </c>
    </row>
    <row r="483" spans="1:8" hidden="1" outlineLevel="1" x14ac:dyDescent="0.45">
      <c r="A483" s="61">
        <v>37200</v>
      </c>
      <c r="B483" t="s">
        <v>71</v>
      </c>
      <c r="D483" s="61">
        <v>37200</v>
      </c>
      <c r="E483" t="s">
        <v>71</v>
      </c>
      <c r="G483" s="61">
        <v>37200</v>
      </c>
      <c r="H483">
        <v>19.440000000000001</v>
      </c>
    </row>
    <row r="484" spans="1:8" hidden="1" outlineLevel="1" x14ac:dyDescent="0.45">
      <c r="A484" s="61">
        <v>37201</v>
      </c>
      <c r="B484" t="s">
        <v>71</v>
      </c>
      <c r="D484" s="61">
        <v>37201</v>
      </c>
      <c r="E484" t="s">
        <v>71</v>
      </c>
      <c r="G484" s="61">
        <v>37201</v>
      </c>
      <c r="H484">
        <v>19.07</v>
      </c>
    </row>
    <row r="485" spans="1:8" hidden="1" outlineLevel="1" x14ac:dyDescent="0.45">
      <c r="A485" s="61">
        <v>37202</v>
      </c>
      <c r="B485" t="s">
        <v>71</v>
      </c>
      <c r="D485" s="61">
        <v>37202</v>
      </c>
      <c r="E485" t="s">
        <v>71</v>
      </c>
      <c r="G485" s="61">
        <v>37202</v>
      </c>
      <c r="H485">
        <v>19.329999999999998</v>
      </c>
    </row>
    <row r="486" spans="1:8" hidden="1" outlineLevel="1" x14ac:dyDescent="0.45">
      <c r="A486" s="61">
        <v>37203</v>
      </c>
      <c r="B486" t="s">
        <v>71</v>
      </c>
      <c r="D486" s="61">
        <v>37203</v>
      </c>
      <c r="E486" t="s">
        <v>71</v>
      </c>
      <c r="G486" s="61">
        <v>37203</v>
      </c>
      <c r="H486">
        <v>20.28</v>
      </c>
    </row>
    <row r="487" spans="1:8" hidden="1" outlineLevel="1" x14ac:dyDescent="0.45">
      <c r="A487" s="61">
        <v>37204</v>
      </c>
      <c r="B487" t="s">
        <v>71</v>
      </c>
      <c r="D487" s="61">
        <v>37204</v>
      </c>
      <c r="E487" t="s">
        <v>71</v>
      </c>
      <c r="G487" s="61">
        <v>37204</v>
      </c>
      <c r="H487">
        <v>21.38</v>
      </c>
    </row>
    <row r="488" spans="1:8" hidden="1" outlineLevel="1" x14ac:dyDescent="0.45">
      <c r="A488" s="61">
        <v>37207</v>
      </c>
      <c r="B488" t="s">
        <v>71</v>
      </c>
      <c r="D488" s="61">
        <v>37207</v>
      </c>
      <c r="E488" t="s">
        <v>71</v>
      </c>
      <c r="G488" s="61">
        <v>37207</v>
      </c>
      <c r="H488">
        <v>20.39</v>
      </c>
    </row>
    <row r="489" spans="1:8" hidden="1" outlineLevel="1" x14ac:dyDescent="0.45">
      <c r="A489" s="61">
        <v>37208</v>
      </c>
      <c r="B489" t="s">
        <v>71</v>
      </c>
      <c r="D489" s="61">
        <v>37208</v>
      </c>
      <c r="E489" t="s">
        <v>71</v>
      </c>
      <c r="G489" s="61">
        <v>37208</v>
      </c>
      <c r="H489">
        <v>20.81</v>
      </c>
    </row>
    <row r="490" spans="1:8" hidden="1" outlineLevel="1" x14ac:dyDescent="0.45">
      <c r="A490" s="61">
        <v>37209</v>
      </c>
      <c r="B490" t="s">
        <v>71</v>
      </c>
      <c r="D490" s="61">
        <v>37209</v>
      </c>
      <c r="E490" t="s">
        <v>71</v>
      </c>
      <c r="G490" s="61">
        <v>37209</v>
      </c>
      <c r="H490">
        <v>18.75</v>
      </c>
    </row>
    <row r="491" spans="1:8" hidden="1" outlineLevel="1" x14ac:dyDescent="0.45">
      <c r="A491" s="61">
        <v>37210</v>
      </c>
      <c r="B491" t="s">
        <v>71</v>
      </c>
      <c r="D491" s="61">
        <v>37210</v>
      </c>
      <c r="E491" t="s">
        <v>71</v>
      </c>
      <c r="G491" s="61">
        <v>37210</v>
      </c>
      <c r="H491">
        <v>17.68</v>
      </c>
    </row>
    <row r="492" spans="1:8" hidden="1" outlineLevel="1" x14ac:dyDescent="0.45">
      <c r="A492" s="61">
        <v>37211</v>
      </c>
      <c r="B492" t="s">
        <v>71</v>
      </c>
      <c r="D492" s="61">
        <v>37211</v>
      </c>
      <c r="E492" t="s">
        <v>71</v>
      </c>
      <c r="G492" s="61">
        <v>37211</v>
      </c>
      <c r="H492">
        <v>17.75</v>
      </c>
    </row>
    <row r="493" spans="1:8" hidden="1" outlineLevel="1" x14ac:dyDescent="0.45">
      <c r="A493" s="61">
        <v>37214</v>
      </c>
      <c r="B493" t="s">
        <v>71</v>
      </c>
      <c r="D493" s="61">
        <v>37214</v>
      </c>
      <c r="E493" t="s">
        <v>71</v>
      </c>
      <c r="G493" s="61">
        <v>37214</v>
      </c>
      <c r="H493">
        <v>18.010000000000002</v>
      </c>
    </row>
    <row r="494" spans="1:8" hidden="1" outlineLevel="1" x14ac:dyDescent="0.45">
      <c r="A494" s="61">
        <v>37215</v>
      </c>
      <c r="B494" t="s">
        <v>71</v>
      </c>
      <c r="D494" s="61">
        <v>37215</v>
      </c>
      <c r="E494" t="s">
        <v>71</v>
      </c>
      <c r="G494" s="61">
        <v>37215</v>
      </c>
      <c r="H494">
        <v>18.75</v>
      </c>
    </row>
    <row r="495" spans="1:8" hidden="1" outlineLevel="1" x14ac:dyDescent="0.45">
      <c r="A495" s="61">
        <v>37216</v>
      </c>
      <c r="B495" t="s">
        <v>71</v>
      </c>
      <c r="D495" s="61">
        <v>37216</v>
      </c>
      <c r="E495" t="s">
        <v>71</v>
      </c>
      <c r="G495" s="61">
        <v>37216</v>
      </c>
      <c r="H495">
        <v>18.73</v>
      </c>
    </row>
    <row r="496" spans="1:8" hidden="1" outlineLevel="1" x14ac:dyDescent="0.45">
      <c r="A496" s="61">
        <v>37217</v>
      </c>
      <c r="B496" t="s">
        <v>71</v>
      </c>
      <c r="D496" s="61">
        <v>37217</v>
      </c>
      <c r="E496" t="s">
        <v>71</v>
      </c>
      <c r="G496" s="61">
        <v>37217</v>
      </c>
      <c r="H496">
        <v>19.899999999999999</v>
      </c>
    </row>
    <row r="497" spans="1:8" hidden="1" outlineLevel="1" x14ac:dyDescent="0.45">
      <c r="A497" s="61">
        <v>37218</v>
      </c>
      <c r="B497" t="s">
        <v>71</v>
      </c>
      <c r="D497" s="61">
        <v>37218</v>
      </c>
      <c r="E497" t="s">
        <v>71</v>
      </c>
      <c r="G497" s="61">
        <v>37218</v>
      </c>
      <c r="H497">
        <v>19.28</v>
      </c>
    </row>
    <row r="498" spans="1:8" hidden="1" outlineLevel="1" x14ac:dyDescent="0.45">
      <c r="A498" s="61">
        <v>37221</v>
      </c>
      <c r="B498" t="s">
        <v>71</v>
      </c>
      <c r="D498" s="61">
        <v>37221</v>
      </c>
      <c r="E498" t="s">
        <v>71</v>
      </c>
      <c r="G498" s="61">
        <v>37221</v>
      </c>
      <c r="H498">
        <v>18.36</v>
      </c>
    </row>
    <row r="499" spans="1:8" hidden="1" outlineLevel="1" x14ac:dyDescent="0.45">
      <c r="A499" s="61">
        <v>37222</v>
      </c>
      <c r="B499" t="s">
        <v>71</v>
      </c>
      <c r="D499" s="61">
        <v>37222</v>
      </c>
      <c r="E499" t="s">
        <v>71</v>
      </c>
      <c r="G499" s="61">
        <v>37222</v>
      </c>
      <c r="H499">
        <v>19.02</v>
      </c>
    </row>
    <row r="500" spans="1:8" hidden="1" outlineLevel="1" x14ac:dyDescent="0.45">
      <c r="A500" s="61">
        <v>37223</v>
      </c>
      <c r="B500" t="s">
        <v>71</v>
      </c>
      <c r="D500" s="61">
        <v>37223</v>
      </c>
      <c r="E500" t="s">
        <v>71</v>
      </c>
      <c r="G500" s="61">
        <v>37223</v>
      </c>
      <c r="H500">
        <v>18.690000000000001</v>
      </c>
    </row>
    <row r="501" spans="1:8" hidden="1" outlineLevel="1" x14ac:dyDescent="0.45">
      <c r="A501" s="61">
        <v>37224</v>
      </c>
      <c r="B501" t="s">
        <v>71</v>
      </c>
      <c r="D501" s="61">
        <v>37224</v>
      </c>
      <c r="E501" t="s">
        <v>71</v>
      </c>
      <c r="G501" s="61">
        <v>37224</v>
      </c>
      <c r="H501">
        <v>18.41</v>
      </c>
    </row>
    <row r="502" spans="1:8" hidden="1" outlineLevel="1" x14ac:dyDescent="0.45">
      <c r="A502" s="61">
        <v>37225</v>
      </c>
      <c r="B502" t="s">
        <v>71</v>
      </c>
      <c r="D502" s="61">
        <v>37225</v>
      </c>
      <c r="E502" t="s">
        <v>71</v>
      </c>
      <c r="G502" s="61">
        <v>37225</v>
      </c>
      <c r="H502">
        <v>19.14</v>
      </c>
    </row>
    <row r="503" spans="1:8" hidden="1" outlineLevel="1" x14ac:dyDescent="0.45">
      <c r="A503" s="61">
        <v>37228</v>
      </c>
      <c r="B503" t="s">
        <v>71</v>
      </c>
      <c r="D503" s="61">
        <v>37228</v>
      </c>
      <c r="E503" t="s">
        <v>71</v>
      </c>
      <c r="G503" s="61">
        <v>37228</v>
      </c>
      <c r="H503">
        <v>19.71</v>
      </c>
    </row>
    <row r="504" spans="1:8" hidden="1" outlineLevel="1" x14ac:dyDescent="0.45">
      <c r="A504" s="61">
        <v>37229</v>
      </c>
      <c r="B504" t="s">
        <v>71</v>
      </c>
      <c r="D504" s="61">
        <v>37229</v>
      </c>
      <c r="E504" t="s">
        <v>71</v>
      </c>
      <c r="G504" s="61">
        <v>37229</v>
      </c>
      <c r="H504">
        <v>19.29</v>
      </c>
    </row>
    <row r="505" spans="1:8" hidden="1" outlineLevel="1" x14ac:dyDescent="0.45">
      <c r="A505" s="61">
        <v>37230</v>
      </c>
      <c r="B505" t="s">
        <v>71</v>
      </c>
      <c r="D505" s="61">
        <v>37230</v>
      </c>
      <c r="E505" t="s">
        <v>71</v>
      </c>
      <c r="G505" s="61">
        <v>37230</v>
      </c>
      <c r="H505">
        <v>19.22</v>
      </c>
    </row>
    <row r="506" spans="1:8" hidden="1" outlineLevel="1" x14ac:dyDescent="0.45">
      <c r="A506" s="61">
        <v>37231</v>
      </c>
      <c r="B506" t="s">
        <v>71</v>
      </c>
      <c r="D506" s="61">
        <v>37231</v>
      </c>
      <c r="E506" t="s">
        <v>71</v>
      </c>
      <c r="G506" s="61">
        <v>37231</v>
      </c>
      <c r="H506">
        <v>18.39</v>
      </c>
    </row>
    <row r="507" spans="1:8" hidden="1" outlineLevel="1" x14ac:dyDescent="0.45">
      <c r="A507" s="61">
        <v>37232</v>
      </c>
      <c r="B507" t="s">
        <v>71</v>
      </c>
      <c r="D507" s="61">
        <v>37232</v>
      </c>
      <c r="E507" t="s">
        <v>71</v>
      </c>
      <c r="G507" s="61">
        <v>37232</v>
      </c>
      <c r="H507">
        <v>19.03</v>
      </c>
    </row>
    <row r="508" spans="1:8" hidden="1" outlineLevel="1" x14ac:dyDescent="0.45">
      <c r="A508" s="61">
        <v>37235</v>
      </c>
      <c r="B508" t="s">
        <v>71</v>
      </c>
      <c r="D508" s="61">
        <v>37235</v>
      </c>
      <c r="E508" t="s">
        <v>71</v>
      </c>
      <c r="G508" s="61">
        <v>37235</v>
      </c>
      <c r="H508">
        <v>18.170000000000002</v>
      </c>
    </row>
    <row r="509" spans="1:8" hidden="1" outlineLevel="1" x14ac:dyDescent="0.45">
      <c r="A509" s="61">
        <v>37236</v>
      </c>
      <c r="B509" t="s">
        <v>71</v>
      </c>
      <c r="D509" s="61">
        <v>37236</v>
      </c>
      <c r="E509" t="s">
        <v>71</v>
      </c>
      <c r="G509" s="61">
        <v>37236</v>
      </c>
      <c r="H509">
        <v>17.91</v>
      </c>
    </row>
    <row r="510" spans="1:8" hidden="1" outlineLevel="1" x14ac:dyDescent="0.45">
      <c r="A510" s="61">
        <v>37237</v>
      </c>
      <c r="B510" t="s">
        <v>71</v>
      </c>
      <c r="D510" s="61">
        <v>37237</v>
      </c>
      <c r="E510" t="s">
        <v>71</v>
      </c>
      <c r="G510" s="61">
        <v>37237</v>
      </c>
      <c r="H510">
        <v>18.2</v>
      </c>
    </row>
    <row r="511" spans="1:8" hidden="1" outlineLevel="1" x14ac:dyDescent="0.45">
      <c r="A511" s="61">
        <v>37238</v>
      </c>
      <c r="B511" t="s">
        <v>71</v>
      </c>
      <c r="D511" s="61">
        <v>37238</v>
      </c>
      <c r="E511" t="s">
        <v>71</v>
      </c>
      <c r="G511" s="61">
        <v>37238</v>
      </c>
      <c r="H511">
        <v>17.8</v>
      </c>
    </row>
    <row r="512" spans="1:8" hidden="1" outlineLevel="1" x14ac:dyDescent="0.45">
      <c r="A512" s="61">
        <v>37239</v>
      </c>
      <c r="B512" t="s">
        <v>71</v>
      </c>
      <c r="D512" s="61">
        <v>37239</v>
      </c>
      <c r="E512" t="s">
        <v>71</v>
      </c>
      <c r="G512" s="61">
        <v>37239</v>
      </c>
      <c r="H512">
        <v>18.38</v>
      </c>
    </row>
    <row r="513" spans="1:8" hidden="1" outlineLevel="1" x14ac:dyDescent="0.45">
      <c r="A513" s="61">
        <v>37242</v>
      </c>
      <c r="B513" t="s">
        <v>71</v>
      </c>
      <c r="D513" s="61">
        <v>37242</v>
      </c>
      <c r="E513" t="s">
        <v>71</v>
      </c>
      <c r="G513" s="61">
        <v>37242</v>
      </c>
      <c r="H513">
        <v>19.059999999999999</v>
      </c>
    </row>
    <row r="514" spans="1:8" hidden="1" outlineLevel="1" x14ac:dyDescent="0.45">
      <c r="A514" s="61">
        <v>37243</v>
      </c>
      <c r="B514" t="s">
        <v>71</v>
      </c>
      <c r="D514" s="61">
        <v>37243</v>
      </c>
      <c r="E514" t="s">
        <v>71</v>
      </c>
      <c r="G514" s="61">
        <v>37243</v>
      </c>
      <c r="H514">
        <v>19.18</v>
      </c>
    </row>
    <row r="515" spans="1:8" hidden="1" outlineLevel="1" x14ac:dyDescent="0.45">
      <c r="A515" s="61">
        <v>37244</v>
      </c>
      <c r="B515" t="s">
        <v>71</v>
      </c>
      <c r="D515" s="61">
        <v>37244</v>
      </c>
      <c r="E515" t="s">
        <v>71</v>
      </c>
      <c r="G515" s="61">
        <v>37244</v>
      </c>
      <c r="H515">
        <v>19.47</v>
      </c>
    </row>
    <row r="516" spans="1:8" hidden="1" outlineLevel="1" x14ac:dyDescent="0.45">
      <c r="A516" s="61">
        <v>37245</v>
      </c>
      <c r="B516" t="s">
        <v>71</v>
      </c>
      <c r="D516" s="61">
        <v>37245</v>
      </c>
      <c r="E516" t="s">
        <v>71</v>
      </c>
      <c r="G516" s="61">
        <v>37245</v>
      </c>
      <c r="H516">
        <v>19.13</v>
      </c>
    </row>
    <row r="517" spans="1:8" hidden="1" outlineLevel="1" x14ac:dyDescent="0.45">
      <c r="A517" s="61">
        <v>37246</v>
      </c>
      <c r="B517" t="s">
        <v>71</v>
      </c>
      <c r="D517" s="61">
        <v>37246</v>
      </c>
      <c r="E517" t="s">
        <v>71</v>
      </c>
      <c r="G517" s="61">
        <v>37246</v>
      </c>
      <c r="H517">
        <v>19.36</v>
      </c>
    </row>
    <row r="518" spans="1:8" hidden="1" outlineLevel="1" x14ac:dyDescent="0.45">
      <c r="A518" s="61">
        <v>37249</v>
      </c>
      <c r="B518" t="s">
        <v>71</v>
      </c>
      <c r="D518" s="61">
        <v>37249</v>
      </c>
      <c r="E518" t="s">
        <v>71</v>
      </c>
      <c r="G518" s="61">
        <v>37249</v>
      </c>
      <c r="H518">
        <v>19.34</v>
      </c>
    </row>
    <row r="519" spans="1:8" hidden="1" outlineLevel="1" x14ac:dyDescent="0.45">
      <c r="A519" s="61">
        <v>37250</v>
      </c>
      <c r="B519" t="s">
        <v>71</v>
      </c>
      <c r="D519" s="61">
        <v>37250</v>
      </c>
      <c r="E519" t="s">
        <v>71</v>
      </c>
      <c r="G519" s="61">
        <v>37250</v>
      </c>
      <c r="H519">
        <v>19.34</v>
      </c>
    </row>
    <row r="520" spans="1:8" hidden="1" outlineLevel="1" x14ac:dyDescent="0.45">
      <c r="A520" s="61">
        <v>37251</v>
      </c>
      <c r="B520" t="s">
        <v>71</v>
      </c>
      <c r="D520" s="61">
        <v>37251</v>
      </c>
      <c r="E520" t="s">
        <v>71</v>
      </c>
      <c r="G520" s="61">
        <v>37251</v>
      </c>
      <c r="H520">
        <v>19.34</v>
      </c>
    </row>
    <row r="521" spans="1:8" hidden="1" outlineLevel="1" x14ac:dyDescent="0.45">
      <c r="A521" s="61">
        <v>37252</v>
      </c>
      <c r="B521" t="s">
        <v>71</v>
      </c>
      <c r="D521" s="61">
        <v>37252</v>
      </c>
      <c r="E521" t="s">
        <v>71</v>
      </c>
      <c r="G521" s="61">
        <v>37252</v>
      </c>
      <c r="H521">
        <v>20.34</v>
      </c>
    </row>
    <row r="522" spans="1:8" hidden="1" outlineLevel="1" x14ac:dyDescent="0.45">
      <c r="A522" s="61">
        <v>37253</v>
      </c>
      <c r="B522" t="s">
        <v>71</v>
      </c>
      <c r="D522" s="61">
        <v>37253</v>
      </c>
      <c r="E522" t="s">
        <v>71</v>
      </c>
      <c r="G522" s="61">
        <v>37253</v>
      </c>
      <c r="H522">
        <v>20.3</v>
      </c>
    </row>
    <row r="523" spans="1:8" hidden="1" outlineLevel="1" x14ac:dyDescent="0.45">
      <c r="A523" s="61">
        <v>37256</v>
      </c>
      <c r="B523" t="s">
        <v>71</v>
      </c>
      <c r="D523" s="61">
        <v>37256</v>
      </c>
      <c r="E523" t="s">
        <v>71</v>
      </c>
      <c r="G523" s="61">
        <v>37256</v>
      </c>
      <c r="H523">
        <v>19.899999999999999</v>
      </c>
    </row>
    <row r="524" spans="1:8" hidden="1" outlineLevel="1" x14ac:dyDescent="0.45">
      <c r="A524" s="61">
        <v>37257</v>
      </c>
      <c r="B524" t="s">
        <v>71</v>
      </c>
      <c r="D524" s="61">
        <v>37257</v>
      </c>
      <c r="E524" t="s">
        <v>71</v>
      </c>
      <c r="G524" s="61">
        <v>37257</v>
      </c>
      <c r="H524">
        <v>19.899999999999999</v>
      </c>
    </row>
    <row r="525" spans="1:8" hidden="1" outlineLevel="1" x14ac:dyDescent="0.45">
      <c r="A525" s="61">
        <v>37258</v>
      </c>
      <c r="B525" t="s">
        <v>71</v>
      </c>
      <c r="D525" s="61">
        <v>37258</v>
      </c>
      <c r="E525" t="s">
        <v>71</v>
      </c>
      <c r="G525" s="61">
        <v>37258</v>
      </c>
      <c r="H525">
        <v>21</v>
      </c>
    </row>
    <row r="526" spans="1:8" hidden="1" outlineLevel="1" x14ac:dyDescent="0.45">
      <c r="A526" s="61">
        <v>37259</v>
      </c>
      <c r="B526" t="s">
        <v>71</v>
      </c>
      <c r="D526" s="61">
        <v>37259</v>
      </c>
      <c r="E526" t="s">
        <v>71</v>
      </c>
      <c r="G526" s="61">
        <v>37259</v>
      </c>
      <c r="H526">
        <v>20.66</v>
      </c>
    </row>
    <row r="527" spans="1:8" hidden="1" outlineLevel="1" x14ac:dyDescent="0.45">
      <c r="A527" s="61">
        <v>37260</v>
      </c>
      <c r="B527" t="s">
        <v>71</v>
      </c>
      <c r="D527" s="61">
        <v>37260</v>
      </c>
      <c r="E527" t="s">
        <v>71</v>
      </c>
      <c r="G527" s="61">
        <v>37260</v>
      </c>
      <c r="H527">
        <v>22.18</v>
      </c>
    </row>
    <row r="528" spans="1:8" hidden="1" outlineLevel="1" x14ac:dyDescent="0.45">
      <c r="A528" s="61">
        <v>37263</v>
      </c>
      <c r="B528" t="s">
        <v>71</v>
      </c>
      <c r="D528" s="61">
        <v>37263</v>
      </c>
      <c r="E528" t="s">
        <v>71</v>
      </c>
      <c r="G528" s="61">
        <v>37263</v>
      </c>
      <c r="H528">
        <v>22.03</v>
      </c>
    </row>
    <row r="529" spans="1:8" hidden="1" outlineLevel="1" x14ac:dyDescent="0.45">
      <c r="A529" s="61">
        <v>37264</v>
      </c>
      <c r="B529" t="s">
        <v>71</v>
      </c>
      <c r="D529" s="61">
        <v>37264</v>
      </c>
      <c r="E529" t="s">
        <v>71</v>
      </c>
      <c r="G529" s="61">
        <v>37264</v>
      </c>
      <c r="H529">
        <v>22.02</v>
      </c>
    </row>
    <row r="530" spans="1:8" hidden="1" outlineLevel="1" x14ac:dyDescent="0.45">
      <c r="A530" s="61">
        <v>37265</v>
      </c>
      <c r="B530" t="s">
        <v>71</v>
      </c>
      <c r="D530" s="61">
        <v>37265</v>
      </c>
      <c r="E530" t="s">
        <v>71</v>
      </c>
      <c r="G530" s="61">
        <v>37265</v>
      </c>
      <c r="H530">
        <v>20.89</v>
      </c>
    </row>
    <row r="531" spans="1:8" hidden="1" outlineLevel="1" x14ac:dyDescent="0.45">
      <c r="A531" s="61">
        <v>37266</v>
      </c>
      <c r="B531" t="s">
        <v>71</v>
      </c>
      <c r="D531" s="61">
        <v>37266</v>
      </c>
      <c r="E531" t="s">
        <v>71</v>
      </c>
      <c r="G531" s="61">
        <v>37266</v>
      </c>
      <c r="H531">
        <v>21.29</v>
      </c>
    </row>
    <row r="532" spans="1:8" hidden="1" outlineLevel="1" x14ac:dyDescent="0.45">
      <c r="A532" s="61">
        <v>37267</v>
      </c>
      <c r="B532" t="s">
        <v>71</v>
      </c>
      <c r="D532" s="61">
        <v>37267</v>
      </c>
      <c r="E532" t="s">
        <v>71</v>
      </c>
      <c r="G532" s="61">
        <v>37267</v>
      </c>
      <c r="H532">
        <v>20.86</v>
      </c>
    </row>
    <row r="533" spans="1:8" hidden="1" outlineLevel="1" x14ac:dyDescent="0.45">
      <c r="A533" s="61">
        <v>37270</v>
      </c>
      <c r="B533" t="s">
        <v>71</v>
      </c>
      <c r="D533" s="61">
        <v>37270</v>
      </c>
      <c r="E533" t="s">
        <v>71</v>
      </c>
      <c r="G533" s="61">
        <v>37270</v>
      </c>
      <c r="H533">
        <v>19.78</v>
      </c>
    </row>
    <row r="534" spans="1:8" hidden="1" outlineLevel="1" x14ac:dyDescent="0.45">
      <c r="A534" s="61">
        <v>37271</v>
      </c>
      <c r="B534" t="s">
        <v>71</v>
      </c>
      <c r="D534" s="61">
        <v>37271</v>
      </c>
      <c r="E534" t="s">
        <v>71</v>
      </c>
      <c r="G534" s="61">
        <v>37271</v>
      </c>
      <c r="H534">
        <v>19.7</v>
      </c>
    </row>
    <row r="535" spans="1:8" hidden="1" outlineLevel="1" x14ac:dyDescent="0.45">
      <c r="A535" s="61">
        <v>37272</v>
      </c>
      <c r="B535" t="s">
        <v>71</v>
      </c>
      <c r="D535" s="61">
        <v>37272</v>
      </c>
      <c r="E535" t="s">
        <v>71</v>
      </c>
      <c r="G535" s="61">
        <v>37272</v>
      </c>
      <c r="H535">
        <v>19.36</v>
      </c>
    </row>
    <row r="536" spans="1:8" hidden="1" outlineLevel="1" x14ac:dyDescent="0.45">
      <c r="A536" s="61">
        <v>37273</v>
      </c>
      <c r="B536" t="s">
        <v>71</v>
      </c>
      <c r="D536" s="61">
        <v>37273</v>
      </c>
      <c r="E536" t="s">
        <v>71</v>
      </c>
      <c r="G536" s="61">
        <v>37273</v>
      </c>
      <c r="H536">
        <v>18.41</v>
      </c>
    </row>
    <row r="537" spans="1:8" hidden="1" outlineLevel="1" x14ac:dyDescent="0.45">
      <c r="A537" s="61">
        <v>37274</v>
      </c>
      <c r="B537" t="s">
        <v>71</v>
      </c>
      <c r="D537" s="61">
        <v>37274</v>
      </c>
      <c r="E537" t="s">
        <v>71</v>
      </c>
      <c r="G537" s="61">
        <v>37274</v>
      </c>
      <c r="H537">
        <v>18.45</v>
      </c>
    </row>
    <row r="538" spans="1:8" hidden="1" outlineLevel="1" x14ac:dyDescent="0.45">
      <c r="A538" s="61">
        <v>37277</v>
      </c>
      <c r="B538" t="s">
        <v>71</v>
      </c>
      <c r="D538" s="61">
        <v>37277</v>
      </c>
      <c r="E538" t="s">
        <v>71</v>
      </c>
      <c r="G538" s="61">
        <v>37277</v>
      </c>
      <c r="H538">
        <v>18.57</v>
      </c>
    </row>
    <row r="539" spans="1:8" hidden="1" outlineLevel="1" x14ac:dyDescent="0.45">
      <c r="A539" s="61">
        <v>37278</v>
      </c>
      <c r="B539" t="s">
        <v>71</v>
      </c>
      <c r="D539" s="61">
        <v>37278</v>
      </c>
      <c r="E539" t="s">
        <v>71</v>
      </c>
      <c r="G539" s="61">
        <v>37278</v>
      </c>
      <c r="H539">
        <v>18.75</v>
      </c>
    </row>
    <row r="540" spans="1:8" hidden="1" outlineLevel="1" x14ac:dyDescent="0.45">
      <c r="A540" s="61">
        <v>37279</v>
      </c>
      <c r="B540" t="s">
        <v>71</v>
      </c>
      <c r="D540" s="61">
        <v>37279</v>
      </c>
      <c r="E540" t="s">
        <v>71</v>
      </c>
      <c r="G540" s="61">
        <v>37279</v>
      </c>
      <c r="H540">
        <v>19.190000000000001</v>
      </c>
    </row>
    <row r="541" spans="1:8" hidden="1" outlineLevel="1" x14ac:dyDescent="0.45">
      <c r="A541" s="61">
        <v>37280</v>
      </c>
      <c r="B541" t="s">
        <v>71</v>
      </c>
      <c r="D541" s="61">
        <v>37280</v>
      </c>
      <c r="E541" t="s">
        <v>71</v>
      </c>
      <c r="G541" s="61">
        <v>37280</v>
      </c>
      <c r="H541">
        <v>19.13</v>
      </c>
    </row>
    <row r="542" spans="1:8" hidden="1" outlineLevel="1" x14ac:dyDescent="0.45">
      <c r="A542" s="61">
        <v>37281</v>
      </c>
      <c r="B542" t="s">
        <v>71</v>
      </c>
      <c r="D542" s="61">
        <v>37281</v>
      </c>
      <c r="E542" t="s">
        <v>71</v>
      </c>
      <c r="G542" s="61">
        <v>37281</v>
      </c>
      <c r="H542">
        <v>19.37</v>
      </c>
    </row>
    <row r="543" spans="1:8" hidden="1" outlineLevel="1" x14ac:dyDescent="0.45">
      <c r="A543" s="61">
        <v>37284</v>
      </c>
      <c r="B543" t="s">
        <v>71</v>
      </c>
      <c r="D543" s="61">
        <v>37284</v>
      </c>
      <c r="E543" t="s">
        <v>71</v>
      </c>
      <c r="G543" s="61">
        <v>37284</v>
      </c>
      <c r="H543">
        <v>19.649999999999999</v>
      </c>
    </row>
    <row r="544" spans="1:8" hidden="1" outlineLevel="1" x14ac:dyDescent="0.45">
      <c r="A544" s="61">
        <v>37285</v>
      </c>
      <c r="B544" t="s">
        <v>71</v>
      </c>
      <c r="D544" s="61">
        <v>37285</v>
      </c>
      <c r="E544" t="s">
        <v>71</v>
      </c>
      <c r="G544" s="61">
        <v>37285</v>
      </c>
      <c r="H544">
        <v>19.239999999999998</v>
      </c>
    </row>
    <row r="545" spans="1:8" hidden="1" outlineLevel="1" x14ac:dyDescent="0.45">
      <c r="A545" s="61">
        <v>37286</v>
      </c>
      <c r="B545" t="s">
        <v>71</v>
      </c>
      <c r="D545" s="61">
        <v>37286</v>
      </c>
      <c r="E545" t="s">
        <v>71</v>
      </c>
      <c r="G545" s="61">
        <v>37286</v>
      </c>
      <c r="H545">
        <v>18.79</v>
      </c>
    </row>
    <row r="546" spans="1:8" hidden="1" outlineLevel="1" x14ac:dyDescent="0.45">
      <c r="A546" s="61">
        <v>37287</v>
      </c>
      <c r="B546" t="s">
        <v>71</v>
      </c>
      <c r="D546" s="61">
        <v>37287</v>
      </c>
      <c r="E546" t="s">
        <v>71</v>
      </c>
      <c r="G546" s="61">
        <v>37287</v>
      </c>
      <c r="H546">
        <v>19.18</v>
      </c>
    </row>
    <row r="547" spans="1:8" hidden="1" outlineLevel="1" x14ac:dyDescent="0.45">
      <c r="A547" s="61">
        <v>37288</v>
      </c>
      <c r="B547" t="s">
        <v>71</v>
      </c>
      <c r="D547" s="61">
        <v>37288</v>
      </c>
      <c r="E547" t="s">
        <v>71</v>
      </c>
      <c r="G547" s="61">
        <v>37288</v>
      </c>
      <c r="H547">
        <v>19.98</v>
      </c>
    </row>
    <row r="548" spans="1:8" hidden="1" outlineLevel="1" x14ac:dyDescent="0.45">
      <c r="A548" s="61">
        <v>37291</v>
      </c>
      <c r="B548" t="s">
        <v>71</v>
      </c>
      <c r="D548" s="61">
        <v>37291</v>
      </c>
      <c r="E548" t="s">
        <v>71</v>
      </c>
      <c r="G548" s="61">
        <v>37291</v>
      </c>
      <c r="H548">
        <v>19.809999999999999</v>
      </c>
    </row>
    <row r="549" spans="1:8" hidden="1" outlineLevel="1" x14ac:dyDescent="0.45">
      <c r="A549" s="61">
        <v>37292</v>
      </c>
      <c r="B549" t="s">
        <v>71</v>
      </c>
      <c r="D549" s="61">
        <v>37292</v>
      </c>
      <c r="E549" t="s">
        <v>71</v>
      </c>
      <c r="G549" s="61">
        <v>37292</v>
      </c>
      <c r="H549">
        <v>19.559999999999999</v>
      </c>
    </row>
    <row r="550" spans="1:8" hidden="1" outlineLevel="1" x14ac:dyDescent="0.45">
      <c r="A550" s="61">
        <v>37293</v>
      </c>
      <c r="B550" t="s">
        <v>71</v>
      </c>
      <c r="D550" s="61">
        <v>37293</v>
      </c>
      <c r="E550" t="s">
        <v>71</v>
      </c>
      <c r="G550" s="61">
        <v>37293</v>
      </c>
      <c r="H550">
        <v>19.309999999999999</v>
      </c>
    </row>
    <row r="551" spans="1:8" hidden="1" outlineLevel="1" x14ac:dyDescent="0.45">
      <c r="A551" s="61">
        <v>37294</v>
      </c>
      <c r="B551" t="s">
        <v>71</v>
      </c>
      <c r="D551" s="61">
        <v>37294</v>
      </c>
      <c r="E551" t="s">
        <v>71</v>
      </c>
      <c r="G551" s="61">
        <v>37294</v>
      </c>
      <c r="H551">
        <v>19.21</v>
      </c>
    </row>
    <row r="552" spans="1:8" hidden="1" outlineLevel="1" x14ac:dyDescent="0.45">
      <c r="A552" s="61">
        <v>37295</v>
      </c>
      <c r="B552" t="s">
        <v>71</v>
      </c>
      <c r="D552" s="61">
        <v>37295</v>
      </c>
      <c r="E552" t="s">
        <v>71</v>
      </c>
      <c r="G552" s="61">
        <v>37295</v>
      </c>
      <c r="H552">
        <v>19.72</v>
      </c>
    </row>
    <row r="553" spans="1:8" hidden="1" outlineLevel="1" x14ac:dyDescent="0.45">
      <c r="A553" s="61">
        <v>37298</v>
      </c>
      <c r="B553" t="s">
        <v>71</v>
      </c>
      <c r="D553" s="61">
        <v>37298</v>
      </c>
      <c r="E553" t="s">
        <v>71</v>
      </c>
      <c r="G553" s="61">
        <v>37298</v>
      </c>
      <c r="H553">
        <v>21.44</v>
      </c>
    </row>
    <row r="554" spans="1:8" hidden="1" outlineLevel="1" x14ac:dyDescent="0.45">
      <c r="A554" s="61">
        <v>37299</v>
      </c>
      <c r="B554" t="s">
        <v>71</v>
      </c>
      <c r="D554" s="61">
        <v>37299</v>
      </c>
      <c r="E554" t="s">
        <v>71</v>
      </c>
      <c r="G554" s="61">
        <v>37299</v>
      </c>
      <c r="H554">
        <v>20.46</v>
      </c>
    </row>
    <row r="555" spans="1:8" hidden="1" outlineLevel="1" x14ac:dyDescent="0.45">
      <c r="A555" s="61">
        <v>37300</v>
      </c>
      <c r="B555" t="s">
        <v>71</v>
      </c>
      <c r="D555" s="61">
        <v>37300</v>
      </c>
      <c r="E555" t="s">
        <v>71</v>
      </c>
      <c r="G555" s="61">
        <v>37300</v>
      </c>
      <c r="H555">
        <v>20.7</v>
      </c>
    </row>
    <row r="556" spans="1:8" hidden="1" outlineLevel="1" x14ac:dyDescent="0.45">
      <c r="A556" s="61">
        <v>37301</v>
      </c>
      <c r="B556" t="s">
        <v>71</v>
      </c>
      <c r="D556" s="61">
        <v>37301</v>
      </c>
      <c r="E556" t="s">
        <v>71</v>
      </c>
      <c r="G556" s="61">
        <v>37301</v>
      </c>
      <c r="H556">
        <v>20.82</v>
      </c>
    </row>
    <row r="557" spans="1:8" hidden="1" outlineLevel="1" x14ac:dyDescent="0.45">
      <c r="A557" s="61">
        <v>37302</v>
      </c>
      <c r="B557" t="s">
        <v>71</v>
      </c>
      <c r="D557" s="61">
        <v>37302</v>
      </c>
      <c r="E557" t="s">
        <v>71</v>
      </c>
      <c r="G557" s="61">
        <v>37302</v>
      </c>
      <c r="H557">
        <v>20.87</v>
      </c>
    </row>
    <row r="558" spans="1:8" hidden="1" outlineLevel="1" x14ac:dyDescent="0.45">
      <c r="A558" s="61">
        <v>37305</v>
      </c>
      <c r="B558" t="s">
        <v>71</v>
      </c>
      <c r="D558" s="61">
        <v>37305</v>
      </c>
      <c r="E558" t="s">
        <v>71</v>
      </c>
      <c r="G558" s="61">
        <v>37305</v>
      </c>
      <c r="H558">
        <v>20.329999999999998</v>
      </c>
    </row>
    <row r="559" spans="1:8" hidden="1" outlineLevel="1" x14ac:dyDescent="0.45">
      <c r="A559" s="61">
        <v>37306</v>
      </c>
      <c r="B559" t="s">
        <v>71</v>
      </c>
      <c r="D559" s="61">
        <v>37306</v>
      </c>
      <c r="E559" t="s">
        <v>71</v>
      </c>
      <c r="G559" s="61">
        <v>37306</v>
      </c>
      <c r="H559">
        <v>20.52</v>
      </c>
    </row>
    <row r="560" spans="1:8" hidden="1" outlineLevel="1" x14ac:dyDescent="0.45">
      <c r="A560" s="61">
        <v>37307</v>
      </c>
      <c r="B560" t="s">
        <v>71</v>
      </c>
      <c r="D560" s="61">
        <v>37307</v>
      </c>
      <c r="E560" t="s">
        <v>71</v>
      </c>
      <c r="G560" s="61">
        <v>37307</v>
      </c>
      <c r="H560">
        <v>19.86</v>
      </c>
    </row>
    <row r="561" spans="1:8" hidden="1" outlineLevel="1" x14ac:dyDescent="0.45">
      <c r="A561" s="61">
        <v>37308</v>
      </c>
      <c r="B561" t="s">
        <v>71</v>
      </c>
      <c r="D561" s="61">
        <v>37308</v>
      </c>
      <c r="E561" t="s">
        <v>71</v>
      </c>
      <c r="G561" s="61">
        <v>37308</v>
      </c>
      <c r="H561">
        <v>20.37</v>
      </c>
    </row>
    <row r="562" spans="1:8" hidden="1" outlineLevel="1" x14ac:dyDescent="0.45">
      <c r="A562" s="61">
        <v>37309</v>
      </c>
      <c r="B562" t="s">
        <v>71</v>
      </c>
      <c r="D562" s="61">
        <v>37309</v>
      </c>
      <c r="E562" t="s">
        <v>71</v>
      </c>
      <c r="G562" s="61">
        <v>37309</v>
      </c>
      <c r="H562">
        <v>20.37</v>
      </c>
    </row>
    <row r="563" spans="1:8" hidden="1" outlineLevel="1" x14ac:dyDescent="0.45">
      <c r="A563" s="61">
        <v>37312</v>
      </c>
      <c r="B563" t="s">
        <v>71</v>
      </c>
      <c r="D563" s="61">
        <v>37312</v>
      </c>
      <c r="E563" t="s">
        <v>71</v>
      </c>
      <c r="G563" s="61">
        <v>37312</v>
      </c>
      <c r="H563">
        <v>19.98</v>
      </c>
    </row>
    <row r="564" spans="1:8" hidden="1" outlineLevel="1" x14ac:dyDescent="0.45">
      <c r="A564" s="61">
        <v>37313</v>
      </c>
      <c r="B564" t="s">
        <v>71</v>
      </c>
      <c r="D564" s="61">
        <v>37313</v>
      </c>
      <c r="E564" t="s">
        <v>71</v>
      </c>
      <c r="G564" s="61">
        <v>37313</v>
      </c>
      <c r="H564">
        <v>20.86</v>
      </c>
    </row>
    <row r="565" spans="1:8" hidden="1" outlineLevel="1" x14ac:dyDescent="0.45">
      <c r="A565" s="61">
        <v>37314</v>
      </c>
      <c r="B565" t="s">
        <v>71</v>
      </c>
      <c r="D565" s="61">
        <v>37314</v>
      </c>
      <c r="E565" t="s">
        <v>71</v>
      </c>
      <c r="G565" s="61">
        <v>37314</v>
      </c>
      <c r="H565">
        <v>20.85</v>
      </c>
    </row>
    <row r="566" spans="1:8" hidden="1" outlineLevel="1" x14ac:dyDescent="0.45">
      <c r="A566" s="61">
        <v>37315</v>
      </c>
      <c r="B566" t="s">
        <v>71</v>
      </c>
      <c r="D566" s="61">
        <v>37315</v>
      </c>
      <c r="E566" t="s">
        <v>71</v>
      </c>
      <c r="G566" s="61">
        <v>37315</v>
      </c>
      <c r="H566">
        <v>21.33</v>
      </c>
    </row>
    <row r="567" spans="1:8" hidden="1" outlineLevel="1" x14ac:dyDescent="0.45">
      <c r="A567" s="61">
        <v>37316</v>
      </c>
      <c r="B567" t="s">
        <v>71</v>
      </c>
      <c r="D567" s="61">
        <v>37316</v>
      </c>
      <c r="E567" t="s">
        <v>71</v>
      </c>
      <c r="G567" s="61">
        <v>37316</v>
      </c>
      <c r="H567">
        <v>21.89</v>
      </c>
    </row>
    <row r="568" spans="1:8" hidden="1" outlineLevel="1" x14ac:dyDescent="0.45">
      <c r="A568" s="61">
        <v>37319</v>
      </c>
      <c r="B568" t="s">
        <v>71</v>
      </c>
      <c r="D568" s="61">
        <v>37319</v>
      </c>
      <c r="E568" t="s">
        <v>71</v>
      </c>
      <c r="G568" s="61">
        <v>37319</v>
      </c>
      <c r="H568">
        <v>21.94</v>
      </c>
    </row>
    <row r="569" spans="1:8" hidden="1" outlineLevel="1" x14ac:dyDescent="0.45">
      <c r="A569" s="61">
        <v>37320</v>
      </c>
      <c r="B569" t="s">
        <v>71</v>
      </c>
      <c r="D569" s="61">
        <v>37320</v>
      </c>
      <c r="E569" t="s">
        <v>71</v>
      </c>
      <c r="G569" s="61">
        <v>37320</v>
      </c>
      <c r="H569">
        <v>22.79</v>
      </c>
    </row>
    <row r="570" spans="1:8" hidden="1" outlineLevel="1" x14ac:dyDescent="0.45">
      <c r="A570" s="61">
        <v>37321</v>
      </c>
      <c r="B570" t="s">
        <v>71</v>
      </c>
      <c r="D570" s="61">
        <v>37321</v>
      </c>
      <c r="E570" t="s">
        <v>71</v>
      </c>
      <c r="G570" s="61">
        <v>37321</v>
      </c>
      <c r="H570">
        <v>22.72</v>
      </c>
    </row>
    <row r="571" spans="1:8" hidden="1" outlineLevel="1" x14ac:dyDescent="0.45">
      <c r="A571" s="61">
        <v>37322</v>
      </c>
      <c r="B571" t="s">
        <v>71</v>
      </c>
      <c r="D571" s="61">
        <v>37322</v>
      </c>
      <c r="E571" t="s">
        <v>71</v>
      </c>
      <c r="G571" s="61">
        <v>37322</v>
      </c>
      <c r="H571">
        <v>23.3</v>
      </c>
    </row>
    <row r="572" spans="1:8" hidden="1" outlineLevel="1" x14ac:dyDescent="0.45">
      <c r="A572" s="61">
        <v>37323</v>
      </c>
      <c r="B572" t="s">
        <v>71</v>
      </c>
      <c r="D572" s="61">
        <v>37323</v>
      </c>
      <c r="E572" t="s">
        <v>71</v>
      </c>
      <c r="G572" s="61">
        <v>37323</v>
      </c>
      <c r="H572">
        <v>23.33</v>
      </c>
    </row>
    <row r="573" spans="1:8" hidden="1" outlineLevel="1" x14ac:dyDescent="0.45">
      <c r="A573" s="61">
        <v>37326</v>
      </c>
      <c r="B573" t="s">
        <v>71</v>
      </c>
      <c r="D573" s="61">
        <v>37326</v>
      </c>
      <c r="E573" t="s">
        <v>71</v>
      </c>
      <c r="G573" s="61">
        <v>37326</v>
      </c>
      <c r="H573">
        <v>23.89</v>
      </c>
    </row>
    <row r="574" spans="1:8" hidden="1" outlineLevel="1" x14ac:dyDescent="0.45">
      <c r="A574" s="61">
        <v>37327</v>
      </c>
      <c r="B574" t="s">
        <v>71</v>
      </c>
      <c r="D574" s="61">
        <v>37327</v>
      </c>
      <c r="E574" t="s">
        <v>71</v>
      </c>
      <c r="G574" s="61">
        <v>37327</v>
      </c>
      <c r="H574">
        <v>23.7</v>
      </c>
    </row>
    <row r="575" spans="1:8" hidden="1" outlineLevel="1" x14ac:dyDescent="0.45">
      <c r="A575" s="61">
        <v>37328</v>
      </c>
      <c r="B575" t="s">
        <v>71</v>
      </c>
      <c r="D575" s="61">
        <v>37328</v>
      </c>
      <c r="E575" t="s">
        <v>71</v>
      </c>
      <c r="G575" s="61">
        <v>37328</v>
      </c>
      <c r="H575">
        <v>23.89</v>
      </c>
    </row>
    <row r="576" spans="1:8" hidden="1" outlineLevel="1" x14ac:dyDescent="0.45">
      <c r="A576" s="61">
        <v>37329</v>
      </c>
      <c r="B576" t="s">
        <v>71</v>
      </c>
      <c r="D576" s="61">
        <v>37329</v>
      </c>
      <c r="E576" t="s">
        <v>71</v>
      </c>
      <c r="G576" s="61">
        <v>37329</v>
      </c>
      <c r="H576">
        <v>24.06</v>
      </c>
    </row>
    <row r="577" spans="1:8" hidden="1" outlineLevel="1" x14ac:dyDescent="0.45">
      <c r="A577" s="61">
        <v>37330</v>
      </c>
      <c r="B577" t="s">
        <v>71</v>
      </c>
      <c r="D577" s="61">
        <v>37330</v>
      </c>
      <c r="E577" t="s">
        <v>71</v>
      </c>
      <c r="G577" s="61">
        <v>37330</v>
      </c>
      <c r="H577">
        <v>24.55</v>
      </c>
    </row>
    <row r="578" spans="1:8" hidden="1" outlineLevel="1" x14ac:dyDescent="0.45">
      <c r="A578" s="61">
        <v>37333</v>
      </c>
      <c r="B578" t="s">
        <v>71</v>
      </c>
      <c r="D578" s="61">
        <v>37333</v>
      </c>
      <c r="E578" t="s">
        <v>71</v>
      </c>
      <c r="G578" s="61">
        <v>37333</v>
      </c>
      <c r="H578">
        <v>25.07</v>
      </c>
    </row>
    <row r="579" spans="1:8" hidden="1" outlineLevel="1" x14ac:dyDescent="0.45">
      <c r="A579" s="61">
        <v>37334</v>
      </c>
      <c r="B579" t="s">
        <v>71</v>
      </c>
      <c r="D579" s="61">
        <v>37334</v>
      </c>
      <c r="E579" t="s">
        <v>71</v>
      </c>
      <c r="G579" s="61">
        <v>37334</v>
      </c>
      <c r="H579">
        <v>24.91</v>
      </c>
    </row>
    <row r="580" spans="1:8" hidden="1" outlineLevel="1" x14ac:dyDescent="0.45">
      <c r="A580" s="61">
        <v>37335</v>
      </c>
      <c r="B580" t="s">
        <v>71</v>
      </c>
      <c r="D580" s="61">
        <v>37335</v>
      </c>
      <c r="E580" t="s">
        <v>71</v>
      </c>
      <c r="G580" s="61">
        <v>37335</v>
      </c>
      <c r="H580">
        <v>24.66</v>
      </c>
    </row>
    <row r="581" spans="1:8" hidden="1" outlineLevel="1" x14ac:dyDescent="0.45">
      <c r="A581" s="61">
        <v>37336</v>
      </c>
      <c r="B581" t="s">
        <v>71</v>
      </c>
      <c r="D581" s="61">
        <v>37336</v>
      </c>
      <c r="E581" t="s">
        <v>71</v>
      </c>
      <c r="G581" s="61">
        <v>37336</v>
      </c>
      <c r="H581">
        <v>25.42</v>
      </c>
    </row>
    <row r="582" spans="1:8" hidden="1" outlineLevel="1" x14ac:dyDescent="0.45">
      <c r="A582" s="61">
        <v>37337</v>
      </c>
      <c r="B582" t="s">
        <v>71</v>
      </c>
      <c r="D582" s="61">
        <v>37337</v>
      </c>
      <c r="E582" t="s">
        <v>71</v>
      </c>
      <c r="G582" s="61">
        <v>37337</v>
      </c>
      <c r="H582">
        <v>25.36</v>
      </c>
    </row>
    <row r="583" spans="1:8" hidden="1" outlineLevel="1" x14ac:dyDescent="0.45">
      <c r="A583" s="61">
        <v>37340</v>
      </c>
      <c r="B583" t="s">
        <v>71</v>
      </c>
      <c r="D583" s="61">
        <v>37340</v>
      </c>
      <c r="E583" t="s">
        <v>71</v>
      </c>
      <c r="G583" s="61">
        <v>37340</v>
      </c>
      <c r="H583">
        <v>25.13</v>
      </c>
    </row>
    <row r="584" spans="1:8" hidden="1" outlineLevel="1" x14ac:dyDescent="0.45">
      <c r="A584" s="61">
        <v>37341</v>
      </c>
      <c r="B584" t="s">
        <v>71</v>
      </c>
      <c r="D584" s="61">
        <v>37341</v>
      </c>
      <c r="E584" t="s">
        <v>71</v>
      </c>
      <c r="G584" s="61">
        <v>37341</v>
      </c>
      <c r="H584">
        <v>25.31</v>
      </c>
    </row>
    <row r="585" spans="1:8" hidden="1" outlineLevel="1" x14ac:dyDescent="0.45">
      <c r="A585" s="61">
        <v>37342</v>
      </c>
      <c r="B585" t="s">
        <v>71</v>
      </c>
      <c r="D585" s="61">
        <v>37342</v>
      </c>
      <c r="E585" t="s">
        <v>71</v>
      </c>
      <c r="G585" s="61">
        <v>37342</v>
      </c>
      <c r="H585">
        <v>25.44</v>
      </c>
    </row>
    <row r="586" spans="1:8" hidden="1" outlineLevel="1" x14ac:dyDescent="0.45">
      <c r="A586" s="61">
        <v>37343</v>
      </c>
      <c r="B586" t="s">
        <v>71</v>
      </c>
      <c r="D586" s="61">
        <v>37343</v>
      </c>
      <c r="E586" t="s">
        <v>71</v>
      </c>
      <c r="G586" s="61">
        <v>37343</v>
      </c>
      <c r="H586">
        <v>25.92</v>
      </c>
    </row>
    <row r="587" spans="1:8" hidden="1" outlineLevel="1" x14ac:dyDescent="0.45">
      <c r="A587" s="61">
        <v>37344</v>
      </c>
      <c r="B587" t="s">
        <v>71</v>
      </c>
      <c r="D587" s="61">
        <v>37344</v>
      </c>
      <c r="E587" t="s">
        <v>71</v>
      </c>
      <c r="G587" s="61">
        <v>37344</v>
      </c>
      <c r="H587">
        <v>25.92</v>
      </c>
    </row>
    <row r="588" spans="1:8" hidden="1" outlineLevel="1" x14ac:dyDescent="0.45">
      <c r="A588" s="61">
        <v>37347</v>
      </c>
      <c r="B588" t="s">
        <v>71</v>
      </c>
      <c r="D588" s="61">
        <v>37347</v>
      </c>
      <c r="E588" t="s">
        <v>71</v>
      </c>
      <c r="G588" s="61">
        <v>37347</v>
      </c>
      <c r="H588">
        <v>25.92</v>
      </c>
    </row>
    <row r="589" spans="1:8" hidden="1" outlineLevel="1" x14ac:dyDescent="0.45">
      <c r="A589" s="61">
        <v>37348</v>
      </c>
      <c r="B589" t="s">
        <v>71</v>
      </c>
      <c r="D589" s="61">
        <v>37348</v>
      </c>
      <c r="E589" t="s">
        <v>71</v>
      </c>
      <c r="G589" s="61">
        <v>37348</v>
      </c>
      <c r="H589">
        <v>27.66</v>
      </c>
    </row>
    <row r="590" spans="1:8" hidden="1" outlineLevel="1" x14ac:dyDescent="0.45">
      <c r="A590" s="61">
        <v>37349</v>
      </c>
      <c r="B590" t="s">
        <v>71</v>
      </c>
      <c r="D590" s="61">
        <v>37349</v>
      </c>
      <c r="E590" t="s">
        <v>71</v>
      </c>
      <c r="G590" s="61">
        <v>37349</v>
      </c>
      <c r="H590">
        <v>27.27</v>
      </c>
    </row>
    <row r="591" spans="1:8" hidden="1" outlineLevel="1" x14ac:dyDescent="0.45">
      <c r="A591" s="61">
        <v>37350</v>
      </c>
      <c r="B591" t="s">
        <v>71</v>
      </c>
      <c r="D591" s="61">
        <v>37350</v>
      </c>
      <c r="E591" t="s">
        <v>71</v>
      </c>
      <c r="G591" s="61">
        <v>37350</v>
      </c>
      <c r="H591">
        <v>27.31</v>
      </c>
    </row>
    <row r="592" spans="1:8" hidden="1" outlineLevel="1" x14ac:dyDescent="0.45">
      <c r="A592" s="61">
        <v>37351</v>
      </c>
      <c r="B592" t="s">
        <v>71</v>
      </c>
      <c r="D592" s="61">
        <v>37351</v>
      </c>
      <c r="E592" t="s">
        <v>71</v>
      </c>
      <c r="G592" s="61">
        <v>37351</v>
      </c>
      <c r="H592">
        <v>25.99</v>
      </c>
    </row>
    <row r="593" spans="1:8" hidden="1" outlineLevel="1" x14ac:dyDescent="0.45">
      <c r="A593" s="61">
        <v>37354</v>
      </c>
      <c r="B593" t="s">
        <v>71</v>
      </c>
      <c r="D593" s="61">
        <v>37354</v>
      </c>
      <c r="E593" t="s">
        <v>71</v>
      </c>
      <c r="G593" s="61">
        <v>37354</v>
      </c>
      <c r="H593">
        <v>27.02</v>
      </c>
    </row>
    <row r="594" spans="1:8" hidden="1" outlineLevel="1" x14ac:dyDescent="0.45">
      <c r="A594" s="61">
        <v>37355</v>
      </c>
      <c r="B594" t="s">
        <v>71</v>
      </c>
      <c r="D594" s="61">
        <v>37355</v>
      </c>
      <c r="E594" t="s">
        <v>71</v>
      </c>
      <c r="G594" s="61">
        <v>37355</v>
      </c>
      <c r="H594">
        <v>26.08</v>
      </c>
    </row>
    <row r="595" spans="1:8" hidden="1" outlineLevel="1" x14ac:dyDescent="0.45">
      <c r="A595" s="61">
        <v>37356</v>
      </c>
      <c r="B595" t="s">
        <v>71</v>
      </c>
      <c r="D595" s="61">
        <v>37356</v>
      </c>
      <c r="E595" t="s">
        <v>71</v>
      </c>
      <c r="G595" s="61">
        <v>37356</v>
      </c>
      <c r="H595">
        <v>26.01</v>
      </c>
    </row>
    <row r="596" spans="1:8" hidden="1" outlineLevel="1" x14ac:dyDescent="0.45">
      <c r="A596" s="61">
        <v>37357</v>
      </c>
      <c r="B596" t="s">
        <v>71</v>
      </c>
      <c r="D596" s="61">
        <v>37357</v>
      </c>
      <c r="E596" t="s">
        <v>71</v>
      </c>
      <c r="G596" s="61">
        <v>37357</v>
      </c>
      <c r="H596">
        <v>25.04</v>
      </c>
    </row>
    <row r="597" spans="1:8" hidden="1" outlineLevel="1" x14ac:dyDescent="0.45">
      <c r="A597" s="61">
        <v>37358</v>
      </c>
      <c r="B597" t="s">
        <v>71</v>
      </c>
      <c r="D597" s="61">
        <v>37358</v>
      </c>
      <c r="E597" t="s">
        <v>71</v>
      </c>
      <c r="G597" s="61">
        <v>37358</v>
      </c>
      <c r="H597">
        <v>24.29</v>
      </c>
    </row>
    <row r="598" spans="1:8" hidden="1" outlineLevel="1" x14ac:dyDescent="0.45">
      <c r="A598" s="61">
        <v>37361</v>
      </c>
      <c r="B598" t="s">
        <v>71</v>
      </c>
      <c r="D598" s="61">
        <v>37361</v>
      </c>
      <c r="E598" t="s">
        <v>71</v>
      </c>
      <c r="G598" s="61">
        <v>37361</v>
      </c>
      <c r="H598">
        <v>24.7</v>
      </c>
    </row>
    <row r="599" spans="1:8" hidden="1" outlineLevel="1" x14ac:dyDescent="0.45">
      <c r="A599" s="61">
        <v>37362</v>
      </c>
      <c r="B599" t="s">
        <v>71</v>
      </c>
      <c r="D599" s="61">
        <v>37362</v>
      </c>
      <c r="E599" t="s">
        <v>71</v>
      </c>
      <c r="G599" s="61">
        <v>37362</v>
      </c>
      <c r="H599">
        <v>24.58</v>
      </c>
    </row>
    <row r="600" spans="1:8" hidden="1" outlineLevel="1" x14ac:dyDescent="0.45">
      <c r="A600" s="61">
        <v>37363</v>
      </c>
      <c r="B600" t="s">
        <v>71</v>
      </c>
      <c r="D600" s="61">
        <v>37363</v>
      </c>
      <c r="E600" t="s">
        <v>71</v>
      </c>
      <c r="G600" s="61">
        <v>37363</v>
      </c>
      <c r="H600">
        <v>25.38</v>
      </c>
    </row>
    <row r="601" spans="1:8" hidden="1" outlineLevel="1" x14ac:dyDescent="0.45">
      <c r="A601" s="61">
        <v>37364</v>
      </c>
      <c r="B601" t="s">
        <v>71</v>
      </c>
      <c r="D601" s="61">
        <v>37364</v>
      </c>
      <c r="E601" t="s">
        <v>71</v>
      </c>
      <c r="G601" s="61">
        <v>37364</v>
      </c>
      <c r="H601">
        <v>25.77</v>
      </c>
    </row>
    <row r="602" spans="1:8" hidden="1" outlineLevel="1" x14ac:dyDescent="0.45">
      <c r="A602" s="61">
        <v>37365</v>
      </c>
      <c r="B602" t="s">
        <v>71</v>
      </c>
      <c r="D602" s="61">
        <v>37365</v>
      </c>
      <c r="E602" t="s">
        <v>71</v>
      </c>
      <c r="G602" s="61">
        <v>37365</v>
      </c>
      <c r="H602">
        <v>25.85</v>
      </c>
    </row>
    <row r="603" spans="1:8" hidden="1" outlineLevel="1" x14ac:dyDescent="0.45">
      <c r="A603" s="61">
        <v>37368</v>
      </c>
      <c r="B603" t="s">
        <v>71</v>
      </c>
      <c r="D603" s="61">
        <v>37368</v>
      </c>
      <c r="E603" t="s">
        <v>71</v>
      </c>
      <c r="G603" s="61">
        <v>37368</v>
      </c>
      <c r="H603">
        <v>25.89</v>
      </c>
    </row>
    <row r="604" spans="1:8" hidden="1" outlineLevel="1" x14ac:dyDescent="0.45">
      <c r="A604" s="61">
        <v>37369</v>
      </c>
      <c r="B604" t="s">
        <v>71</v>
      </c>
      <c r="D604" s="61">
        <v>37369</v>
      </c>
      <c r="E604" t="s">
        <v>71</v>
      </c>
      <c r="G604" s="61">
        <v>37369</v>
      </c>
      <c r="H604">
        <v>26</v>
      </c>
    </row>
    <row r="605" spans="1:8" hidden="1" outlineLevel="1" x14ac:dyDescent="0.45">
      <c r="A605" s="61">
        <v>37370</v>
      </c>
      <c r="B605" t="s">
        <v>71</v>
      </c>
      <c r="D605" s="61">
        <v>37370</v>
      </c>
      <c r="E605" t="s">
        <v>71</v>
      </c>
      <c r="G605" s="61">
        <v>37370</v>
      </c>
      <c r="H605">
        <v>25.76</v>
      </c>
    </row>
    <row r="606" spans="1:8" hidden="1" outlineLevel="1" x14ac:dyDescent="0.45">
      <c r="A606" s="61">
        <v>37371</v>
      </c>
      <c r="B606" t="s">
        <v>71</v>
      </c>
      <c r="D606" s="61">
        <v>37371</v>
      </c>
      <c r="E606" t="s">
        <v>71</v>
      </c>
      <c r="G606" s="61">
        <v>37371</v>
      </c>
      <c r="H606">
        <v>25.93</v>
      </c>
    </row>
    <row r="607" spans="1:8" hidden="1" outlineLevel="1" x14ac:dyDescent="0.45">
      <c r="A607" s="61">
        <v>37372</v>
      </c>
      <c r="B607" t="s">
        <v>71</v>
      </c>
      <c r="D607" s="61">
        <v>37372</v>
      </c>
      <c r="E607" t="s">
        <v>71</v>
      </c>
      <c r="G607" s="61">
        <v>37372</v>
      </c>
      <c r="H607">
        <v>26.19</v>
      </c>
    </row>
    <row r="608" spans="1:8" hidden="1" outlineLevel="1" x14ac:dyDescent="0.45">
      <c r="A608" s="61">
        <v>37375</v>
      </c>
      <c r="B608" t="s">
        <v>71</v>
      </c>
      <c r="D608" s="61">
        <v>37375</v>
      </c>
      <c r="E608" t="s">
        <v>71</v>
      </c>
      <c r="G608" s="61">
        <v>37375</v>
      </c>
      <c r="H608">
        <v>26.68</v>
      </c>
    </row>
    <row r="609" spans="1:16" hidden="1" outlineLevel="1" x14ac:dyDescent="0.45">
      <c r="A609" s="61">
        <v>37376</v>
      </c>
      <c r="B609" t="s">
        <v>71</v>
      </c>
      <c r="D609" s="61">
        <v>37376</v>
      </c>
      <c r="E609" t="s">
        <v>71</v>
      </c>
      <c r="G609" s="61">
        <v>37376</v>
      </c>
      <c r="H609">
        <v>26.47</v>
      </c>
    </row>
    <row r="610" spans="1:16" hidden="1" outlineLevel="1" x14ac:dyDescent="0.45">
      <c r="A610" s="61">
        <v>37377</v>
      </c>
      <c r="B610" t="s">
        <v>71</v>
      </c>
      <c r="D610" s="61">
        <v>37377</v>
      </c>
      <c r="E610" t="s">
        <v>71</v>
      </c>
      <c r="G610" s="61">
        <v>37377</v>
      </c>
      <c r="H610">
        <v>25.87</v>
      </c>
    </row>
    <row r="611" spans="1:16" hidden="1" outlineLevel="1" x14ac:dyDescent="0.45">
      <c r="A611" s="61">
        <v>37378</v>
      </c>
      <c r="B611" t="s">
        <v>71</v>
      </c>
      <c r="D611" s="61">
        <v>37378</v>
      </c>
      <c r="E611" t="s">
        <v>71</v>
      </c>
      <c r="G611" s="61">
        <v>37378</v>
      </c>
      <c r="H611">
        <v>25.43</v>
      </c>
    </row>
    <row r="612" spans="1:16" hidden="1" outlineLevel="1" x14ac:dyDescent="0.45">
      <c r="A612" s="61">
        <v>37379</v>
      </c>
      <c r="B612" t="s">
        <v>71</v>
      </c>
      <c r="D612" s="61">
        <v>37379</v>
      </c>
      <c r="E612" t="s">
        <v>71</v>
      </c>
      <c r="G612" s="61">
        <v>37379</v>
      </c>
      <c r="H612">
        <v>25.75</v>
      </c>
    </row>
    <row r="613" spans="1:16" hidden="1" outlineLevel="1" x14ac:dyDescent="0.45">
      <c r="A613" s="61">
        <v>37382</v>
      </c>
      <c r="B613" t="s">
        <v>71</v>
      </c>
      <c r="D613" s="61">
        <v>37382</v>
      </c>
      <c r="E613" t="s">
        <v>71</v>
      </c>
      <c r="G613" s="61">
        <v>37382</v>
      </c>
      <c r="H613">
        <v>25.75</v>
      </c>
    </row>
    <row r="614" spans="1:16" hidden="1" outlineLevel="1" x14ac:dyDescent="0.45">
      <c r="A614" s="61">
        <v>37383</v>
      </c>
      <c r="B614" t="s">
        <v>71</v>
      </c>
      <c r="D614" s="61">
        <v>37383</v>
      </c>
      <c r="E614" t="s">
        <v>71</v>
      </c>
      <c r="G614" s="61">
        <v>37383</v>
      </c>
      <c r="H614">
        <v>25.41</v>
      </c>
    </row>
    <row r="615" spans="1:16" hidden="1" outlineLevel="1" x14ac:dyDescent="0.45">
      <c r="A615" s="61">
        <v>37384</v>
      </c>
      <c r="B615" t="s">
        <v>71</v>
      </c>
      <c r="D615" s="61">
        <v>37384</v>
      </c>
      <c r="E615" t="s">
        <v>71</v>
      </c>
      <c r="G615" s="61">
        <v>37384</v>
      </c>
      <c r="H615">
        <v>26.03</v>
      </c>
    </row>
    <row r="616" spans="1:16" collapsed="1" x14ac:dyDescent="0.45">
      <c r="A616" s="61">
        <v>37385</v>
      </c>
      <c r="B616">
        <v>151.5</v>
      </c>
      <c r="D616" s="61">
        <v>37385</v>
      </c>
      <c r="E616">
        <v>156.5</v>
      </c>
      <c r="G616" s="61">
        <v>37385</v>
      </c>
      <c r="H616">
        <v>25.94</v>
      </c>
      <c r="J616" s="62" t="s">
        <v>72</v>
      </c>
      <c r="K616" s="62"/>
      <c r="L616" s="62"/>
      <c r="M616" s="62"/>
      <c r="N616" s="62"/>
      <c r="O616" s="62"/>
      <c r="P616" s="62"/>
    </row>
    <row r="617" spans="1:16" x14ac:dyDescent="0.45">
      <c r="A617" s="61">
        <v>37386</v>
      </c>
      <c r="B617">
        <v>151.5</v>
      </c>
      <c r="D617" s="61">
        <v>37386</v>
      </c>
      <c r="E617">
        <v>156.5</v>
      </c>
      <c r="G617" s="61">
        <v>37386</v>
      </c>
      <c r="H617">
        <v>26.38</v>
      </c>
    </row>
    <row r="618" spans="1:16" x14ac:dyDescent="0.45">
      <c r="A618" s="61">
        <v>37389</v>
      </c>
      <c r="B618">
        <v>151.5</v>
      </c>
      <c r="D618" s="61">
        <v>37389</v>
      </c>
      <c r="E618">
        <v>156.5</v>
      </c>
      <c r="G618" s="61">
        <v>37389</v>
      </c>
      <c r="H618">
        <v>26.58</v>
      </c>
    </row>
    <row r="619" spans="1:16" x14ac:dyDescent="0.45">
      <c r="A619" s="61">
        <v>37390</v>
      </c>
      <c r="B619">
        <v>156.5</v>
      </c>
      <c r="D619" s="61">
        <v>37390</v>
      </c>
      <c r="E619">
        <v>160</v>
      </c>
      <c r="G619" s="61">
        <v>37390</v>
      </c>
      <c r="H619">
        <v>27.31</v>
      </c>
    </row>
    <row r="620" spans="1:16" x14ac:dyDescent="0.45">
      <c r="A620" s="61">
        <v>37391</v>
      </c>
      <c r="B620">
        <v>156.5</v>
      </c>
      <c r="D620" s="61">
        <v>37391</v>
      </c>
      <c r="E620">
        <v>160</v>
      </c>
      <c r="G620" s="61">
        <v>37391</v>
      </c>
      <c r="H620">
        <v>26.17</v>
      </c>
    </row>
    <row r="621" spans="1:16" x14ac:dyDescent="0.45">
      <c r="A621" s="61">
        <v>37392</v>
      </c>
      <c r="B621">
        <v>162</v>
      </c>
      <c r="D621" s="61">
        <v>37392</v>
      </c>
      <c r="E621">
        <v>165</v>
      </c>
      <c r="G621" s="61">
        <v>37392</v>
      </c>
      <c r="H621">
        <v>26.22</v>
      </c>
    </row>
    <row r="622" spans="1:16" x14ac:dyDescent="0.45">
      <c r="A622" s="61">
        <v>37393</v>
      </c>
      <c r="B622">
        <v>162</v>
      </c>
      <c r="D622" s="61">
        <v>37393</v>
      </c>
      <c r="E622">
        <v>165</v>
      </c>
      <c r="G622" s="61">
        <v>37393</v>
      </c>
      <c r="H622">
        <v>26.36</v>
      </c>
    </row>
    <row r="623" spans="1:16" x14ac:dyDescent="0.45">
      <c r="A623" s="61">
        <v>37396</v>
      </c>
      <c r="B623">
        <v>155.5</v>
      </c>
      <c r="D623" s="61">
        <v>37396</v>
      </c>
      <c r="E623">
        <v>159</v>
      </c>
      <c r="G623" s="61">
        <v>37396</v>
      </c>
      <c r="H623">
        <v>26.38</v>
      </c>
    </row>
    <row r="624" spans="1:16" x14ac:dyDescent="0.45">
      <c r="A624" s="61">
        <v>37397</v>
      </c>
      <c r="B624">
        <v>155.5</v>
      </c>
      <c r="D624" s="61">
        <v>37397</v>
      </c>
      <c r="E624">
        <v>159</v>
      </c>
      <c r="G624" s="61">
        <v>37397</v>
      </c>
      <c r="H624">
        <v>25.6</v>
      </c>
    </row>
    <row r="625" spans="1:16" x14ac:dyDescent="0.45">
      <c r="A625" s="61">
        <v>37398</v>
      </c>
      <c r="B625">
        <v>155.5</v>
      </c>
      <c r="D625" s="61">
        <v>37398</v>
      </c>
      <c r="E625">
        <v>159</v>
      </c>
      <c r="G625" s="61">
        <v>37398</v>
      </c>
      <c r="H625">
        <v>25.5</v>
      </c>
    </row>
    <row r="626" spans="1:16" x14ac:dyDescent="0.45">
      <c r="A626" s="61">
        <v>37399</v>
      </c>
      <c r="B626">
        <v>155.5</v>
      </c>
      <c r="D626" s="61">
        <v>37399</v>
      </c>
      <c r="E626">
        <v>159</v>
      </c>
      <c r="G626" s="61">
        <v>37399</v>
      </c>
      <c r="H626">
        <v>25.39</v>
      </c>
    </row>
    <row r="627" spans="1:16" x14ac:dyDescent="0.45">
      <c r="A627" s="61">
        <v>37400</v>
      </c>
      <c r="B627">
        <v>155.5</v>
      </c>
      <c r="D627" s="61">
        <v>37400</v>
      </c>
      <c r="E627">
        <v>159</v>
      </c>
      <c r="G627" s="61">
        <v>37400</v>
      </c>
      <c r="H627">
        <v>25.18</v>
      </c>
    </row>
    <row r="628" spans="1:16" x14ac:dyDescent="0.45">
      <c r="A628" s="61">
        <v>37403</v>
      </c>
      <c r="B628">
        <v>155.5</v>
      </c>
      <c r="D628" s="61">
        <v>37403</v>
      </c>
      <c r="E628">
        <v>159</v>
      </c>
      <c r="G628" s="61">
        <v>37403</v>
      </c>
      <c r="H628">
        <v>24.94</v>
      </c>
    </row>
    <row r="629" spans="1:16" x14ac:dyDescent="0.45">
      <c r="A629" s="61">
        <v>37404</v>
      </c>
      <c r="B629">
        <v>155.5</v>
      </c>
      <c r="D629" s="61">
        <v>37404</v>
      </c>
      <c r="E629">
        <v>159</v>
      </c>
      <c r="G629" s="61">
        <v>37404</v>
      </c>
      <c r="H629">
        <v>24.76</v>
      </c>
    </row>
    <row r="630" spans="1:16" x14ac:dyDescent="0.45">
      <c r="A630" s="61">
        <v>37405</v>
      </c>
      <c r="B630">
        <v>155.5</v>
      </c>
      <c r="D630" s="61">
        <v>37405</v>
      </c>
      <c r="E630">
        <v>159</v>
      </c>
      <c r="G630" s="61">
        <v>37405</v>
      </c>
      <c r="H630">
        <v>25.12</v>
      </c>
    </row>
    <row r="631" spans="1:16" x14ac:dyDescent="0.45">
      <c r="A631" s="61">
        <v>37406</v>
      </c>
      <c r="B631">
        <v>156</v>
      </c>
      <c r="D631" s="61">
        <v>37406</v>
      </c>
      <c r="E631">
        <v>159</v>
      </c>
      <c r="G631" s="61">
        <v>37406</v>
      </c>
      <c r="H631">
        <v>24.05</v>
      </c>
    </row>
    <row r="632" spans="1:16" x14ac:dyDescent="0.45">
      <c r="A632" s="61">
        <v>37407</v>
      </c>
      <c r="B632">
        <v>156</v>
      </c>
      <c r="D632" s="61">
        <v>37407</v>
      </c>
      <c r="E632">
        <v>159</v>
      </c>
      <c r="G632" s="61">
        <v>37407</v>
      </c>
      <c r="H632">
        <v>24.45</v>
      </c>
      <c r="J632" s="62" t="s">
        <v>73</v>
      </c>
      <c r="K632" s="62"/>
      <c r="L632" s="62"/>
      <c r="M632" s="62"/>
      <c r="N632" s="62"/>
      <c r="O632" s="62"/>
      <c r="P632" s="62"/>
    </row>
    <row r="633" spans="1:16" x14ac:dyDescent="0.45">
      <c r="A633" s="61">
        <v>37410</v>
      </c>
      <c r="B633">
        <v>156</v>
      </c>
      <c r="D633" s="61">
        <v>37410</v>
      </c>
      <c r="E633">
        <v>159</v>
      </c>
      <c r="G633" s="61">
        <v>37410</v>
      </c>
      <c r="H633">
        <v>24.45</v>
      </c>
    </row>
    <row r="634" spans="1:16" x14ac:dyDescent="0.45">
      <c r="A634" s="61">
        <v>37411</v>
      </c>
      <c r="B634">
        <v>156</v>
      </c>
      <c r="D634" s="61">
        <v>37411</v>
      </c>
      <c r="E634">
        <v>159</v>
      </c>
      <c r="G634" s="61">
        <v>37411</v>
      </c>
      <c r="H634">
        <v>24.45</v>
      </c>
    </row>
    <row r="635" spans="1:16" x14ac:dyDescent="0.45">
      <c r="A635" s="61">
        <v>37412</v>
      </c>
      <c r="B635">
        <v>156</v>
      </c>
      <c r="D635" s="61">
        <v>37412</v>
      </c>
      <c r="E635">
        <v>159</v>
      </c>
      <c r="G635" s="61">
        <v>37412</v>
      </c>
      <c r="H635">
        <v>24.18</v>
      </c>
    </row>
    <row r="636" spans="1:16" x14ac:dyDescent="0.45">
      <c r="A636" s="61">
        <v>37413</v>
      </c>
      <c r="B636">
        <v>156</v>
      </c>
      <c r="D636" s="61">
        <v>37413</v>
      </c>
      <c r="E636">
        <v>159</v>
      </c>
      <c r="G636" s="61">
        <v>37413</v>
      </c>
      <c r="H636">
        <v>24.22</v>
      </c>
    </row>
    <row r="637" spans="1:16" x14ac:dyDescent="0.45">
      <c r="A637" s="61">
        <v>37414</v>
      </c>
      <c r="B637">
        <v>156</v>
      </c>
      <c r="D637" s="61">
        <v>37414</v>
      </c>
      <c r="E637">
        <v>159</v>
      </c>
      <c r="G637" s="61">
        <v>37414</v>
      </c>
      <c r="H637">
        <v>23.99</v>
      </c>
    </row>
    <row r="638" spans="1:16" x14ac:dyDescent="0.45">
      <c r="A638" s="61">
        <v>37417</v>
      </c>
      <c r="B638">
        <v>152</v>
      </c>
      <c r="D638" s="61">
        <v>37417</v>
      </c>
      <c r="E638">
        <v>155.5</v>
      </c>
      <c r="G638" s="61">
        <v>37417</v>
      </c>
      <c r="H638">
        <v>23.66</v>
      </c>
    </row>
    <row r="639" spans="1:16" x14ac:dyDescent="0.45">
      <c r="A639" s="61">
        <v>37418</v>
      </c>
      <c r="B639">
        <v>150</v>
      </c>
      <c r="D639" s="61">
        <v>37418</v>
      </c>
      <c r="E639">
        <v>154.5</v>
      </c>
      <c r="G639" s="61">
        <v>37418</v>
      </c>
      <c r="H639">
        <v>23.3</v>
      </c>
    </row>
    <row r="640" spans="1:16" x14ac:dyDescent="0.45">
      <c r="A640" s="61">
        <v>37419</v>
      </c>
      <c r="B640">
        <v>150</v>
      </c>
      <c r="D640" s="61">
        <v>37419</v>
      </c>
      <c r="E640">
        <v>154.5</v>
      </c>
      <c r="G640" s="61">
        <v>37419</v>
      </c>
      <c r="H640">
        <v>23.51</v>
      </c>
    </row>
    <row r="641" spans="1:16" x14ac:dyDescent="0.45">
      <c r="A641" s="61">
        <v>37420</v>
      </c>
      <c r="B641">
        <v>150</v>
      </c>
      <c r="D641" s="61">
        <v>37420</v>
      </c>
      <c r="E641">
        <v>154.5</v>
      </c>
      <c r="G641" s="61">
        <v>37420</v>
      </c>
      <c r="H641">
        <v>24.06</v>
      </c>
    </row>
    <row r="642" spans="1:16" x14ac:dyDescent="0.45">
      <c r="A642" s="61">
        <v>37421</v>
      </c>
      <c r="B642">
        <v>150</v>
      </c>
      <c r="D642" s="61">
        <v>37421</v>
      </c>
      <c r="E642">
        <v>155</v>
      </c>
      <c r="G642" s="61">
        <v>37421</v>
      </c>
      <c r="H642">
        <v>24.99</v>
      </c>
    </row>
    <row r="643" spans="1:16" x14ac:dyDescent="0.45">
      <c r="A643" s="61">
        <v>37424</v>
      </c>
      <c r="B643">
        <v>150</v>
      </c>
      <c r="D643" s="61">
        <v>37424</v>
      </c>
      <c r="E643">
        <v>155</v>
      </c>
      <c r="G643" s="61">
        <v>37424</v>
      </c>
      <c r="H643">
        <v>25.24</v>
      </c>
    </row>
    <row r="644" spans="1:16" x14ac:dyDescent="0.45">
      <c r="A644" s="61">
        <v>37425</v>
      </c>
      <c r="B644">
        <v>158</v>
      </c>
      <c r="D644" s="61">
        <v>37425</v>
      </c>
      <c r="E644">
        <v>153.5</v>
      </c>
      <c r="G644" s="61">
        <v>37425</v>
      </c>
      <c r="H644">
        <v>24.79</v>
      </c>
    </row>
    <row r="645" spans="1:16" x14ac:dyDescent="0.45">
      <c r="A645" s="61">
        <v>37426</v>
      </c>
      <c r="B645">
        <v>158</v>
      </c>
      <c r="D645" s="61">
        <v>37426</v>
      </c>
      <c r="E645">
        <v>153.5</v>
      </c>
      <c r="G645" s="61">
        <v>37426</v>
      </c>
      <c r="H645">
        <v>24.55</v>
      </c>
    </row>
    <row r="646" spans="1:16" x14ac:dyDescent="0.45">
      <c r="A646" s="61">
        <v>37427</v>
      </c>
      <c r="B646">
        <v>158</v>
      </c>
      <c r="D646" s="61">
        <v>37427</v>
      </c>
      <c r="E646">
        <v>153.5</v>
      </c>
      <c r="G646" s="61">
        <v>37427</v>
      </c>
      <c r="H646">
        <v>25.07</v>
      </c>
    </row>
    <row r="647" spans="1:16" x14ac:dyDescent="0.45">
      <c r="A647" s="61">
        <v>37428</v>
      </c>
      <c r="B647">
        <v>148.5</v>
      </c>
      <c r="D647" s="61">
        <v>37428</v>
      </c>
      <c r="E647">
        <v>154.5</v>
      </c>
      <c r="G647" s="61">
        <v>37428</v>
      </c>
      <c r="H647">
        <v>24.75</v>
      </c>
    </row>
    <row r="648" spans="1:16" x14ac:dyDescent="0.45">
      <c r="A648" s="61">
        <v>37431</v>
      </c>
      <c r="B648">
        <v>148.5</v>
      </c>
      <c r="D648" s="61">
        <v>37431</v>
      </c>
      <c r="E648">
        <v>154.5</v>
      </c>
      <c r="G648" s="61">
        <v>37431</v>
      </c>
      <c r="H648">
        <v>25.27</v>
      </c>
      <c r="J648" s="62" t="s">
        <v>73</v>
      </c>
      <c r="K648" s="62"/>
      <c r="L648" s="62"/>
      <c r="M648" s="62"/>
      <c r="N648" s="62"/>
      <c r="O648" s="62"/>
      <c r="P648" s="62"/>
    </row>
    <row r="649" spans="1:16" x14ac:dyDescent="0.45">
      <c r="A649" s="61">
        <v>37432</v>
      </c>
      <c r="B649">
        <v>148.5</v>
      </c>
      <c r="D649" s="61">
        <v>37432</v>
      </c>
      <c r="E649">
        <v>154.5</v>
      </c>
      <c r="G649" s="61">
        <v>37432</v>
      </c>
      <c r="H649">
        <v>25.2</v>
      </c>
    </row>
    <row r="650" spans="1:16" x14ac:dyDescent="0.45">
      <c r="A650" s="61">
        <v>37433</v>
      </c>
      <c r="B650">
        <v>148</v>
      </c>
      <c r="D650" s="61">
        <v>37433</v>
      </c>
      <c r="E650">
        <v>154.5</v>
      </c>
      <c r="G650" s="61">
        <v>37433</v>
      </c>
      <c r="H650">
        <v>25.24</v>
      </c>
    </row>
    <row r="651" spans="1:16" x14ac:dyDescent="0.45">
      <c r="A651" s="61">
        <v>37434</v>
      </c>
      <c r="B651">
        <v>148</v>
      </c>
      <c r="D651" s="61">
        <v>37434</v>
      </c>
      <c r="E651">
        <v>154.5</v>
      </c>
      <c r="G651" s="61">
        <v>37434</v>
      </c>
      <c r="H651">
        <v>25.45</v>
      </c>
    </row>
    <row r="652" spans="1:16" x14ac:dyDescent="0.45">
      <c r="A652" s="61">
        <v>37435</v>
      </c>
      <c r="B652">
        <v>148</v>
      </c>
      <c r="D652" s="61">
        <v>37435</v>
      </c>
      <c r="E652">
        <v>154.5</v>
      </c>
      <c r="G652" s="61">
        <v>37435</v>
      </c>
      <c r="H652">
        <v>25.58</v>
      </c>
    </row>
    <row r="653" spans="1:16" x14ac:dyDescent="0.45">
      <c r="A653" s="61">
        <v>37438</v>
      </c>
      <c r="B653">
        <v>148</v>
      </c>
      <c r="D653" s="61">
        <v>37438</v>
      </c>
      <c r="E653">
        <v>154.5</v>
      </c>
      <c r="G653" s="61">
        <v>37438</v>
      </c>
      <c r="H653">
        <v>25.64</v>
      </c>
    </row>
    <row r="654" spans="1:16" x14ac:dyDescent="0.45">
      <c r="A654" s="61">
        <v>37439</v>
      </c>
      <c r="B654">
        <v>155</v>
      </c>
      <c r="D654" s="61">
        <v>37439</v>
      </c>
      <c r="E654">
        <v>161</v>
      </c>
      <c r="G654" s="61">
        <v>37439</v>
      </c>
      <c r="H654">
        <v>25.75</v>
      </c>
    </row>
    <row r="655" spans="1:16" x14ac:dyDescent="0.45">
      <c r="A655" s="61">
        <v>37440</v>
      </c>
      <c r="B655">
        <v>155</v>
      </c>
      <c r="D655" s="61">
        <v>37440</v>
      </c>
      <c r="E655">
        <v>161</v>
      </c>
      <c r="G655" s="61">
        <v>37440</v>
      </c>
      <c r="H655">
        <v>25.84</v>
      </c>
    </row>
    <row r="656" spans="1:16" x14ac:dyDescent="0.45">
      <c r="A656" s="61">
        <v>37441</v>
      </c>
      <c r="B656">
        <v>155</v>
      </c>
      <c r="D656" s="61">
        <v>37441</v>
      </c>
      <c r="E656">
        <v>161</v>
      </c>
      <c r="G656" s="61">
        <v>37441</v>
      </c>
      <c r="H656">
        <v>25.55</v>
      </c>
    </row>
    <row r="657" spans="1:8" x14ac:dyDescent="0.45">
      <c r="A657" s="61">
        <v>37442</v>
      </c>
      <c r="B657">
        <v>155</v>
      </c>
      <c r="D657" s="61">
        <v>37442</v>
      </c>
      <c r="E657">
        <v>161</v>
      </c>
      <c r="G657" s="61">
        <v>37442</v>
      </c>
      <c r="H657">
        <v>25.73</v>
      </c>
    </row>
    <row r="658" spans="1:8" x14ac:dyDescent="0.45">
      <c r="A658" s="61">
        <v>37445</v>
      </c>
      <c r="B658">
        <v>155</v>
      </c>
      <c r="D658" s="61">
        <v>37445</v>
      </c>
      <c r="E658">
        <v>161</v>
      </c>
      <c r="G658" s="61">
        <v>37445</v>
      </c>
      <c r="H658">
        <v>25.08</v>
      </c>
    </row>
    <row r="659" spans="1:8" x14ac:dyDescent="0.45">
      <c r="A659" s="61">
        <v>37446</v>
      </c>
      <c r="B659">
        <v>155</v>
      </c>
      <c r="D659" s="61">
        <v>37446</v>
      </c>
      <c r="E659">
        <v>161</v>
      </c>
      <c r="G659" s="61">
        <v>37446</v>
      </c>
      <c r="H659">
        <v>25.17</v>
      </c>
    </row>
    <row r="660" spans="1:8" x14ac:dyDescent="0.45">
      <c r="A660" s="61">
        <v>37447</v>
      </c>
      <c r="B660">
        <v>153.5</v>
      </c>
      <c r="D660" s="61">
        <v>37447</v>
      </c>
      <c r="E660">
        <v>159.5</v>
      </c>
      <c r="G660" s="61">
        <v>37447</v>
      </c>
      <c r="H660">
        <v>25.93</v>
      </c>
    </row>
    <row r="661" spans="1:8" x14ac:dyDescent="0.45">
      <c r="A661" s="61">
        <v>37448</v>
      </c>
      <c r="B661">
        <v>153.5</v>
      </c>
      <c r="D661" s="61">
        <v>37448</v>
      </c>
      <c r="E661">
        <v>159.5</v>
      </c>
      <c r="G661" s="61">
        <v>37448</v>
      </c>
      <c r="H661">
        <v>25.96</v>
      </c>
    </row>
    <row r="662" spans="1:8" x14ac:dyDescent="0.45">
      <c r="A662" s="61">
        <v>37449</v>
      </c>
      <c r="B662">
        <v>153.5</v>
      </c>
      <c r="D662" s="61">
        <v>37449</v>
      </c>
      <c r="E662">
        <v>159.5</v>
      </c>
      <c r="G662" s="61">
        <v>37449</v>
      </c>
      <c r="H662">
        <v>26.32</v>
      </c>
    </row>
    <row r="663" spans="1:8" x14ac:dyDescent="0.45">
      <c r="A663" s="61">
        <v>37452</v>
      </c>
      <c r="B663">
        <v>153.5</v>
      </c>
      <c r="D663" s="61">
        <v>37452</v>
      </c>
      <c r="E663">
        <v>159.5</v>
      </c>
      <c r="G663" s="61">
        <v>37452</v>
      </c>
      <c r="H663">
        <v>26.06</v>
      </c>
    </row>
    <row r="664" spans="1:8" x14ac:dyDescent="0.45">
      <c r="A664" s="61">
        <v>37453</v>
      </c>
      <c r="B664">
        <v>153.5</v>
      </c>
      <c r="D664" s="61">
        <v>37453</v>
      </c>
      <c r="E664">
        <v>159.5</v>
      </c>
      <c r="G664" s="61">
        <v>37453</v>
      </c>
      <c r="H664">
        <v>26.28</v>
      </c>
    </row>
    <row r="665" spans="1:8" x14ac:dyDescent="0.45">
      <c r="A665" s="61">
        <v>37454</v>
      </c>
      <c r="B665">
        <v>156</v>
      </c>
      <c r="D665" s="61">
        <v>37454</v>
      </c>
      <c r="E665">
        <v>161.5</v>
      </c>
      <c r="G665" s="61">
        <v>37454</v>
      </c>
      <c r="H665">
        <v>26.44</v>
      </c>
    </row>
    <row r="666" spans="1:8" x14ac:dyDescent="0.45">
      <c r="A666" s="61">
        <v>37455</v>
      </c>
      <c r="B666">
        <v>156.5</v>
      </c>
      <c r="D666" s="61">
        <v>37455</v>
      </c>
      <c r="E666">
        <v>160.5</v>
      </c>
      <c r="G666" s="61">
        <v>37455</v>
      </c>
      <c r="H666">
        <v>26.28</v>
      </c>
    </row>
    <row r="667" spans="1:8" x14ac:dyDescent="0.45">
      <c r="A667" s="61">
        <v>37456</v>
      </c>
      <c r="B667">
        <v>156.5</v>
      </c>
      <c r="D667" s="61">
        <v>37456</v>
      </c>
      <c r="E667">
        <v>160.5</v>
      </c>
      <c r="G667" s="61">
        <v>37456</v>
      </c>
      <c r="H667">
        <v>26.43</v>
      </c>
    </row>
    <row r="668" spans="1:8" x14ac:dyDescent="0.45">
      <c r="A668" s="61">
        <v>37459</v>
      </c>
      <c r="B668">
        <v>156.5</v>
      </c>
      <c r="D668" s="61">
        <v>37459</v>
      </c>
      <c r="E668">
        <v>160.5</v>
      </c>
      <c r="G668" s="61">
        <v>37459</v>
      </c>
      <c r="H668">
        <v>25.42</v>
      </c>
    </row>
    <row r="669" spans="1:8" x14ac:dyDescent="0.45">
      <c r="A669" s="61">
        <v>37460</v>
      </c>
      <c r="B669">
        <v>156.5</v>
      </c>
      <c r="D669" s="61">
        <v>37460</v>
      </c>
      <c r="E669">
        <v>160.5</v>
      </c>
      <c r="G669" s="61">
        <v>37460</v>
      </c>
      <c r="H669">
        <v>25.04</v>
      </c>
    </row>
    <row r="670" spans="1:8" x14ac:dyDescent="0.45">
      <c r="A670" s="61">
        <v>37461</v>
      </c>
      <c r="B670">
        <v>156.5</v>
      </c>
      <c r="D670" s="61">
        <v>37461</v>
      </c>
      <c r="E670">
        <v>160.5</v>
      </c>
      <c r="G670" s="61">
        <v>37461</v>
      </c>
      <c r="H670">
        <v>25.33</v>
      </c>
    </row>
    <row r="671" spans="1:8" x14ac:dyDescent="0.45">
      <c r="A671" s="61">
        <v>37462</v>
      </c>
      <c r="B671">
        <v>148</v>
      </c>
      <c r="D671" s="61">
        <v>37462</v>
      </c>
      <c r="E671">
        <v>154</v>
      </c>
      <c r="G671" s="61">
        <v>37462</v>
      </c>
      <c r="H671">
        <v>25.26</v>
      </c>
    </row>
    <row r="672" spans="1:8" x14ac:dyDescent="0.45">
      <c r="A672" s="61">
        <v>37463</v>
      </c>
      <c r="B672">
        <v>148</v>
      </c>
      <c r="D672" s="61">
        <v>37463</v>
      </c>
      <c r="E672">
        <v>154</v>
      </c>
      <c r="G672" s="61">
        <v>37463</v>
      </c>
      <c r="H672">
        <v>25.03</v>
      </c>
    </row>
    <row r="673" spans="1:8" x14ac:dyDescent="0.45">
      <c r="A673" s="61">
        <v>37466</v>
      </c>
      <c r="B673">
        <v>148</v>
      </c>
      <c r="D673" s="61">
        <v>37466</v>
      </c>
      <c r="E673">
        <v>154</v>
      </c>
      <c r="G673" s="61">
        <v>37466</v>
      </c>
      <c r="H673">
        <v>25</v>
      </c>
    </row>
    <row r="674" spans="1:8" x14ac:dyDescent="0.45">
      <c r="A674" s="61">
        <v>37467</v>
      </c>
      <c r="B674">
        <v>148</v>
      </c>
      <c r="D674" s="61">
        <v>37467</v>
      </c>
      <c r="E674">
        <v>154</v>
      </c>
      <c r="G674" s="61">
        <v>37467</v>
      </c>
      <c r="H674">
        <v>25.68</v>
      </c>
    </row>
    <row r="675" spans="1:8" x14ac:dyDescent="0.45">
      <c r="A675" s="61">
        <v>37468</v>
      </c>
      <c r="B675">
        <v>148</v>
      </c>
      <c r="D675" s="61">
        <v>37468</v>
      </c>
      <c r="E675">
        <v>154</v>
      </c>
      <c r="G675" s="61">
        <v>37468</v>
      </c>
      <c r="H675">
        <v>25.44</v>
      </c>
    </row>
    <row r="676" spans="1:8" x14ac:dyDescent="0.45">
      <c r="A676" s="61">
        <v>37469</v>
      </c>
      <c r="B676">
        <v>148</v>
      </c>
      <c r="D676" s="61">
        <v>37469</v>
      </c>
      <c r="E676">
        <v>154</v>
      </c>
      <c r="G676" s="61">
        <v>37469</v>
      </c>
      <c r="H676">
        <v>25.01</v>
      </c>
    </row>
    <row r="677" spans="1:8" x14ac:dyDescent="0.45">
      <c r="A677" s="61">
        <v>37470</v>
      </c>
      <c r="B677">
        <v>148</v>
      </c>
      <c r="D677" s="61">
        <v>37470</v>
      </c>
      <c r="E677">
        <v>154</v>
      </c>
      <c r="G677" s="61">
        <v>37470</v>
      </c>
      <c r="H677">
        <v>25.31</v>
      </c>
    </row>
    <row r="678" spans="1:8" x14ac:dyDescent="0.45">
      <c r="A678" s="61">
        <v>37473</v>
      </c>
      <c r="B678">
        <v>148</v>
      </c>
      <c r="D678" s="61">
        <v>37473</v>
      </c>
      <c r="E678">
        <v>154</v>
      </c>
      <c r="G678" s="61">
        <v>37473</v>
      </c>
      <c r="H678">
        <v>24.89</v>
      </c>
    </row>
    <row r="679" spans="1:8" x14ac:dyDescent="0.45">
      <c r="A679" s="61">
        <v>37474</v>
      </c>
      <c r="B679">
        <v>165</v>
      </c>
      <c r="D679" s="61">
        <v>37474</v>
      </c>
      <c r="E679">
        <v>171</v>
      </c>
      <c r="G679" s="61">
        <v>37474</v>
      </c>
      <c r="H679">
        <v>25.53</v>
      </c>
    </row>
    <row r="680" spans="1:8" x14ac:dyDescent="0.45">
      <c r="A680" s="61">
        <v>37475</v>
      </c>
      <c r="B680">
        <v>165</v>
      </c>
      <c r="D680" s="61">
        <v>37475</v>
      </c>
      <c r="E680">
        <v>171</v>
      </c>
      <c r="G680" s="61">
        <v>37475</v>
      </c>
      <c r="H680">
        <v>24.95</v>
      </c>
    </row>
    <row r="681" spans="1:8" x14ac:dyDescent="0.45">
      <c r="A681" s="61">
        <v>37476</v>
      </c>
      <c r="B681">
        <v>165</v>
      </c>
      <c r="D681" s="61">
        <v>37476</v>
      </c>
      <c r="E681">
        <v>171</v>
      </c>
      <c r="G681" s="61">
        <v>37476</v>
      </c>
      <c r="H681">
        <v>25.11</v>
      </c>
    </row>
    <row r="682" spans="1:8" x14ac:dyDescent="0.45">
      <c r="A682" s="61">
        <v>37477</v>
      </c>
      <c r="B682">
        <v>165</v>
      </c>
      <c r="D682" s="61">
        <v>37477</v>
      </c>
      <c r="E682">
        <v>171</v>
      </c>
      <c r="G682" s="61">
        <v>37477</v>
      </c>
      <c r="H682">
        <v>25.34</v>
      </c>
    </row>
    <row r="683" spans="1:8" x14ac:dyDescent="0.45">
      <c r="A683" s="61">
        <v>37480</v>
      </c>
      <c r="B683">
        <v>165</v>
      </c>
      <c r="D683" s="61">
        <v>37480</v>
      </c>
      <c r="E683">
        <v>171</v>
      </c>
      <c r="G683" s="61">
        <v>37480</v>
      </c>
      <c r="H683">
        <v>26.04</v>
      </c>
    </row>
    <row r="684" spans="1:8" x14ac:dyDescent="0.45">
      <c r="A684" s="61">
        <v>37481</v>
      </c>
      <c r="B684">
        <v>162</v>
      </c>
      <c r="D684" s="61">
        <v>37481</v>
      </c>
      <c r="E684">
        <v>168.5</v>
      </c>
      <c r="G684" s="61">
        <v>37481</v>
      </c>
      <c r="H684">
        <v>26.15</v>
      </c>
    </row>
    <row r="685" spans="1:8" x14ac:dyDescent="0.45">
      <c r="A685" s="61">
        <v>37482</v>
      </c>
      <c r="B685">
        <v>163</v>
      </c>
      <c r="D685" s="61">
        <v>37482</v>
      </c>
      <c r="E685">
        <v>169.5</v>
      </c>
      <c r="G685" s="61">
        <v>37482</v>
      </c>
      <c r="H685">
        <v>26.38</v>
      </c>
    </row>
    <row r="686" spans="1:8" x14ac:dyDescent="0.45">
      <c r="A686" s="61">
        <v>37483</v>
      </c>
      <c r="B686">
        <v>163</v>
      </c>
      <c r="D686" s="61">
        <v>37483</v>
      </c>
      <c r="E686">
        <v>169.5</v>
      </c>
      <c r="G686" s="61">
        <v>37483</v>
      </c>
      <c r="H686">
        <v>26.8</v>
      </c>
    </row>
    <row r="687" spans="1:8" x14ac:dyDescent="0.45">
      <c r="A687" s="61">
        <v>37484</v>
      </c>
      <c r="B687">
        <v>163</v>
      </c>
      <c r="D687" s="61">
        <v>37484</v>
      </c>
      <c r="E687">
        <v>169.5</v>
      </c>
      <c r="G687" s="61">
        <v>37484</v>
      </c>
      <c r="H687">
        <v>27</v>
      </c>
    </row>
    <row r="688" spans="1:8" x14ac:dyDescent="0.45">
      <c r="A688" s="61">
        <v>37487</v>
      </c>
      <c r="B688">
        <v>163</v>
      </c>
      <c r="D688" s="61">
        <v>37487</v>
      </c>
      <c r="E688">
        <v>169.5</v>
      </c>
      <c r="G688" s="61">
        <v>37487</v>
      </c>
      <c r="H688">
        <v>27.26</v>
      </c>
    </row>
    <row r="689" spans="1:8" x14ac:dyDescent="0.45">
      <c r="A689" s="61">
        <v>37488</v>
      </c>
      <c r="B689">
        <v>163</v>
      </c>
      <c r="D689" s="61">
        <v>37488</v>
      </c>
      <c r="E689">
        <v>169.5</v>
      </c>
      <c r="G689" s="61">
        <v>37488</v>
      </c>
      <c r="H689">
        <v>27.1</v>
      </c>
    </row>
    <row r="690" spans="1:8" x14ac:dyDescent="0.45">
      <c r="A690" s="61">
        <v>37489</v>
      </c>
      <c r="B690">
        <v>163</v>
      </c>
      <c r="D690" s="61">
        <v>37489</v>
      </c>
      <c r="E690">
        <v>169.5</v>
      </c>
      <c r="G690" s="61">
        <v>37489</v>
      </c>
      <c r="H690">
        <v>27.41</v>
      </c>
    </row>
    <row r="691" spans="1:8" x14ac:dyDescent="0.45">
      <c r="A691" s="61">
        <v>37490</v>
      </c>
      <c r="B691">
        <v>163</v>
      </c>
      <c r="D691" s="61">
        <v>37490</v>
      </c>
      <c r="E691">
        <v>169.5</v>
      </c>
      <c r="G691" s="61">
        <v>37490</v>
      </c>
      <c r="H691">
        <v>27.02</v>
      </c>
    </row>
    <row r="692" spans="1:8" x14ac:dyDescent="0.45">
      <c r="A692" s="61">
        <v>37491</v>
      </c>
      <c r="B692">
        <v>161</v>
      </c>
      <c r="D692" s="61">
        <v>37491</v>
      </c>
      <c r="E692">
        <v>165</v>
      </c>
      <c r="G692" s="61">
        <v>37491</v>
      </c>
      <c r="H692">
        <v>26.99</v>
      </c>
    </row>
    <row r="693" spans="1:8" x14ac:dyDescent="0.45">
      <c r="A693" s="61">
        <v>37494</v>
      </c>
      <c r="B693">
        <v>161</v>
      </c>
      <c r="D693" s="61">
        <v>37494</v>
      </c>
      <c r="E693">
        <v>165</v>
      </c>
      <c r="G693" s="61">
        <v>37494</v>
      </c>
      <c r="H693">
        <v>26.99</v>
      </c>
    </row>
    <row r="694" spans="1:8" x14ac:dyDescent="0.45">
      <c r="A694" s="61">
        <v>37495</v>
      </c>
      <c r="B694">
        <v>166.5</v>
      </c>
      <c r="D694" s="61">
        <v>37495</v>
      </c>
      <c r="E694">
        <v>170.5</v>
      </c>
      <c r="G694" s="61">
        <v>37495</v>
      </c>
      <c r="H694">
        <v>27.22</v>
      </c>
    </row>
    <row r="695" spans="1:8" x14ac:dyDescent="0.45">
      <c r="A695" s="61">
        <v>37496</v>
      </c>
      <c r="B695">
        <v>166.5</v>
      </c>
      <c r="D695" s="61">
        <v>37496</v>
      </c>
      <c r="E695">
        <v>170.5</v>
      </c>
      <c r="G695" s="61">
        <v>37496</v>
      </c>
      <c r="H695">
        <v>26.95</v>
      </c>
    </row>
    <row r="696" spans="1:8" x14ac:dyDescent="0.45">
      <c r="A696" s="61">
        <v>37497</v>
      </c>
      <c r="B696">
        <v>166.5</v>
      </c>
      <c r="D696" s="61">
        <v>37497</v>
      </c>
      <c r="E696">
        <v>170.5</v>
      </c>
      <c r="G696" s="61">
        <v>37497</v>
      </c>
      <c r="H696">
        <v>27.52</v>
      </c>
    </row>
    <row r="697" spans="1:8" x14ac:dyDescent="0.45">
      <c r="A697" s="61">
        <v>37498</v>
      </c>
      <c r="B697">
        <v>167.5</v>
      </c>
      <c r="D697" s="61">
        <v>37498</v>
      </c>
      <c r="E697">
        <v>172.5</v>
      </c>
      <c r="G697" s="61">
        <v>37498</v>
      </c>
      <c r="H697">
        <v>27.47</v>
      </c>
    </row>
    <row r="698" spans="1:8" x14ac:dyDescent="0.45">
      <c r="A698" s="61">
        <v>37501</v>
      </c>
      <c r="B698">
        <v>167.5</v>
      </c>
      <c r="D698" s="61">
        <v>37501</v>
      </c>
      <c r="E698">
        <v>172.5</v>
      </c>
      <c r="G698" s="61">
        <v>37501</v>
      </c>
      <c r="H698">
        <v>27.54</v>
      </c>
    </row>
    <row r="699" spans="1:8" x14ac:dyDescent="0.45">
      <c r="A699" s="61">
        <v>37502</v>
      </c>
      <c r="B699">
        <v>167.5</v>
      </c>
      <c r="D699" s="61">
        <v>37502</v>
      </c>
      <c r="E699">
        <v>172.5</v>
      </c>
      <c r="G699" s="61">
        <v>37502</v>
      </c>
      <c r="H699">
        <v>26.57</v>
      </c>
    </row>
    <row r="700" spans="1:8" x14ac:dyDescent="0.45">
      <c r="A700" s="61">
        <v>37503</v>
      </c>
      <c r="B700">
        <v>167.5</v>
      </c>
      <c r="D700" s="61">
        <v>37503</v>
      </c>
      <c r="E700">
        <v>172.5</v>
      </c>
      <c r="G700" s="61">
        <v>37503</v>
      </c>
      <c r="H700">
        <v>27.1</v>
      </c>
    </row>
    <row r="701" spans="1:8" x14ac:dyDescent="0.45">
      <c r="A701" s="61">
        <v>37504</v>
      </c>
      <c r="B701">
        <v>167.5</v>
      </c>
      <c r="D701" s="61">
        <v>37504</v>
      </c>
      <c r="E701">
        <v>172.5</v>
      </c>
      <c r="G701" s="61">
        <v>37504</v>
      </c>
      <c r="H701">
        <v>27.66</v>
      </c>
    </row>
    <row r="702" spans="1:8" x14ac:dyDescent="0.45">
      <c r="A702" s="61">
        <v>37505</v>
      </c>
      <c r="B702">
        <v>165</v>
      </c>
      <c r="D702" s="61">
        <v>37505</v>
      </c>
      <c r="E702">
        <v>171</v>
      </c>
      <c r="G702" s="61">
        <v>37505</v>
      </c>
      <c r="H702">
        <v>28.29</v>
      </c>
    </row>
    <row r="703" spans="1:8" x14ac:dyDescent="0.45">
      <c r="A703" s="61">
        <v>37508</v>
      </c>
      <c r="B703">
        <v>174.5</v>
      </c>
      <c r="D703" s="61">
        <v>37508</v>
      </c>
      <c r="E703">
        <v>179.5</v>
      </c>
      <c r="G703" s="61">
        <v>37508</v>
      </c>
      <c r="H703">
        <v>28.49</v>
      </c>
    </row>
    <row r="704" spans="1:8" x14ac:dyDescent="0.45">
      <c r="A704" s="61">
        <v>37509</v>
      </c>
      <c r="B704">
        <v>174.5</v>
      </c>
      <c r="D704" s="61">
        <v>37509</v>
      </c>
      <c r="E704">
        <v>179.5</v>
      </c>
      <c r="G704" s="61">
        <v>37509</v>
      </c>
      <c r="H704">
        <v>28.58</v>
      </c>
    </row>
    <row r="705" spans="1:8" x14ac:dyDescent="0.45">
      <c r="A705" s="61">
        <v>37510</v>
      </c>
      <c r="B705">
        <v>175.5</v>
      </c>
      <c r="D705" s="61">
        <v>37510</v>
      </c>
      <c r="E705">
        <v>182.5</v>
      </c>
      <c r="G705" s="61">
        <v>37510</v>
      </c>
      <c r="H705">
        <v>28.39</v>
      </c>
    </row>
    <row r="706" spans="1:8" x14ac:dyDescent="0.45">
      <c r="A706" s="61">
        <v>37511</v>
      </c>
      <c r="B706">
        <v>175.5</v>
      </c>
      <c r="D706" s="61">
        <v>37511</v>
      </c>
      <c r="E706">
        <v>179.5</v>
      </c>
      <c r="G706" s="61">
        <v>37511</v>
      </c>
      <c r="H706">
        <v>27.73</v>
      </c>
    </row>
    <row r="707" spans="1:8" x14ac:dyDescent="0.45">
      <c r="A707" s="61">
        <v>37512</v>
      </c>
      <c r="B707">
        <v>175.5</v>
      </c>
      <c r="D707" s="61">
        <v>37512</v>
      </c>
      <c r="E707">
        <v>179.5</v>
      </c>
      <c r="G707" s="61">
        <v>37512</v>
      </c>
      <c r="H707">
        <v>28.31</v>
      </c>
    </row>
    <row r="708" spans="1:8" x14ac:dyDescent="0.45">
      <c r="A708" s="61">
        <v>37515</v>
      </c>
      <c r="B708">
        <v>175.5</v>
      </c>
      <c r="D708" s="61">
        <v>37515</v>
      </c>
      <c r="E708">
        <v>179.5</v>
      </c>
      <c r="G708" s="61">
        <v>37515</v>
      </c>
      <c r="H708">
        <v>28.52</v>
      </c>
    </row>
    <row r="709" spans="1:8" x14ac:dyDescent="0.45">
      <c r="A709" s="61">
        <v>37516</v>
      </c>
      <c r="B709">
        <v>178.5</v>
      </c>
      <c r="D709" s="61">
        <v>37516</v>
      </c>
      <c r="E709">
        <v>183.5</v>
      </c>
      <c r="G709" s="61">
        <v>37516</v>
      </c>
      <c r="H709">
        <v>27.97</v>
      </c>
    </row>
    <row r="710" spans="1:8" x14ac:dyDescent="0.45">
      <c r="A710" s="61">
        <v>37517</v>
      </c>
      <c r="B710">
        <v>177</v>
      </c>
      <c r="D710" s="61">
        <v>37517</v>
      </c>
      <c r="E710">
        <v>183</v>
      </c>
      <c r="G710" s="61">
        <v>37517</v>
      </c>
      <c r="H710">
        <v>28.32</v>
      </c>
    </row>
    <row r="711" spans="1:8" x14ac:dyDescent="0.45">
      <c r="A711" s="61">
        <v>37518</v>
      </c>
      <c r="B711">
        <v>177</v>
      </c>
      <c r="D711" s="61">
        <v>37518</v>
      </c>
      <c r="E711">
        <v>183</v>
      </c>
      <c r="G711" s="61">
        <v>37518</v>
      </c>
      <c r="H711">
        <v>28.38</v>
      </c>
    </row>
    <row r="712" spans="1:8" x14ac:dyDescent="0.45">
      <c r="A712" s="61">
        <v>37519</v>
      </c>
      <c r="B712">
        <v>176.5</v>
      </c>
      <c r="D712" s="61">
        <v>37519</v>
      </c>
      <c r="E712">
        <v>183.5</v>
      </c>
      <c r="G712" s="61">
        <v>37519</v>
      </c>
      <c r="H712">
        <v>28.43</v>
      </c>
    </row>
    <row r="713" spans="1:8" x14ac:dyDescent="0.45">
      <c r="A713" s="61">
        <v>37522</v>
      </c>
      <c r="B713">
        <v>176.5</v>
      </c>
      <c r="D713" s="61">
        <v>37522</v>
      </c>
      <c r="E713">
        <v>183.5</v>
      </c>
      <c r="G713" s="61">
        <v>37522</v>
      </c>
      <c r="H713">
        <v>29.13</v>
      </c>
    </row>
    <row r="714" spans="1:8" x14ac:dyDescent="0.45">
      <c r="A714" s="61">
        <v>37523</v>
      </c>
      <c r="B714">
        <v>182.5</v>
      </c>
      <c r="D714" s="61">
        <v>37523</v>
      </c>
      <c r="E714">
        <v>189</v>
      </c>
      <c r="G714" s="61">
        <v>37523</v>
      </c>
      <c r="H714">
        <v>29.11</v>
      </c>
    </row>
    <row r="715" spans="1:8" x14ac:dyDescent="0.45">
      <c r="A715" s="61">
        <v>37524</v>
      </c>
      <c r="B715">
        <v>182.5</v>
      </c>
      <c r="D715" s="61">
        <v>37524</v>
      </c>
      <c r="E715">
        <v>189</v>
      </c>
      <c r="G715" s="61">
        <v>37524</v>
      </c>
      <c r="H715">
        <v>29.06</v>
      </c>
    </row>
    <row r="716" spans="1:8" x14ac:dyDescent="0.45">
      <c r="A716" s="61">
        <v>37525</v>
      </c>
      <c r="B716">
        <v>184.5</v>
      </c>
      <c r="D716" s="61">
        <v>37525</v>
      </c>
      <c r="E716">
        <v>190</v>
      </c>
      <c r="G716" s="61">
        <v>37525</v>
      </c>
      <c r="H716">
        <v>28.89</v>
      </c>
    </row>
    <row r="717" spans="1:8" x14ac:dyDescent="0.45">
      <c r="A717" s="61">
        <v>37526</v>
      </c>
      <c r="B717">
        <v>185.5</v>
      </c>
      <c r="D717" s="61">
        <v>37526</v>
      </c>
      <c r="E717">
        <v>190.5</v>
      </c>
      <c r="G717" s="61">
        <v>37526</v>
      </c>
      <c r="H717">
        <v>28.88</v>
      </c>
    </row>
    <row r="718" spans="1:8" x14ac:dyDescent="0.45">
      <c r="A718" s="61">
        <v>37529</v>
      </c>
      <c r="B718">
        <v>185.5</v>
      </c>
      <c r="D718" s="61">
        <v>37529</v>
      </c>
      <c r="E718">
        <v>190.5</v>
      </c>
      <c r="G718" s="61">
        <v>37529</v>
      </c>
      <c r="H718">
        <v>28.75</v>
      </c>
    </row>
    <row r="719" spans="1:8" x14ac:dyDescent="0.45">
      <c r="A719" s="61">
        <v>37530</v>
      </c>
      <c r="B719">
        <v>182</v>
      </c>
      <c r="D719" s="61">
        <v>37530</v>
      </c>
      <c r="E719">
        <v>186</v>
      </c>
      <c r="G719" s="61">
        <v>37530</v>
      </c>
      <c r="H719">
        <v>29.01</v>
      </c>
    </row>
    <row r="720" spans="1:8" x14ac:dyDescent="0.45">
      <c r="A720" s="61">
        <v>37531</v>
      </c>
      <c r="B720">
        <v>182</v>
      </c>
      <c r="D720" s="61">
        <v>37531</v>
      </c>
      <c r="E720">
        <v>186</v>
      </c>
      <c r="G720" s="61">
        <v>37531</v>
      </c>
      <c r="H720">
        <v>28.82</v>
      </c>
    </row>
    <row r="721" spans="1:8" x14ac:dyDescent="0.45">
      <c r="A721" s="61">
        <v>37532</v>
      </c>
      <c r="B721">
        <v>182</v>
      </c>
      <c r="D721" s="61">
        <v>37532</v>
      </c>
      <c r="E721">
        <v>186</v>
      </c>
      <c r="G721" s="61">
        <v>37532</v>
      </c>
      <c r="H721">
        <v>28.26</v>
      </c>
    </row>
    <row r="722" spans="1:8" x14ac:dyDescent="0.45">
      <c r="A722" s="61">
        <v>37533</v>
      </c>
      <c r="B722">
        <v>182</v>
      </c>
      <c r="D722" s="61">
        <v>37533</v>
      </c>
      <c r="E722">
        <v>186</v>
      </c>
      <c r="G722" s="61">
        <v>37533</v>
      </c>
      <c r="H722">
        <v>28.12</v>
      </c>
    </row>
    <row r="723" spans="1:8" x14ac:dyDescent="0.45">
      <c r="A723" s="61">
        <v>37536</v>
      </c>
      <c r="B723">
        <v>178.5</v>
      </c>
      <c r="D723" s="61">
        <v>37536</v>
      </c>
      <c r="E723">
        <v>183.5</v>
      </c>
      <c r="G723" s="61">
        <v>37536</v>
      </c>
      <c r="H723">
        <v>28.23</v>
      </c>
    </row>
    <row r="724" spans="1:8" x14ac:dyDescent="0.45">
      <c r="A724" s="61">
        <v>37537</v>
      </c>
      <c r="B724">
        <v>178.5</v>
      </c>
      <c r="D724" s="61">
        <v>37537</v>
      </c>
      <c r="E724">
        <v>183.5</v>
      </c>
      <c r="G724" s="61">
        <v>37537</v>
      </c>
      <c r="H724">
        <v>28.09</v>
      </c>
    </row>
    <row r="725" spans="1:8" x14ac:dyDescent="0.45">
      <c r="A725" s="61">
        <v>37538</v>
      </c>
      <c r="B725">
        <v>176</v>
      </c>
      <c r="D725" s="61">
        <v>37538</v>
      </c>
      <c r="E725">
        <v>183</v>
      </c>
      <c r="G725" s="61">
        <v>37538</v>
      </c>
      <c r="H725">
        <v>28.13</v>
      </c>
    </row>
    <row r="726" spans="1:8" x14ac:dyDescent="0.45">
      <c r="A726" s="61">
        <v>37539</v>
      </c>
      <c r="B726">
        <v>176</v>
      </c>
      <c r="D726" s="61">
        <v>37539</v>
      </c>
      <c r="E726">
        <v>183</v>
      </c>
      <c r="G726" s="61">
        <v>37539</v>
      </c>
      <c r="H726">
        <v>27.74</v>
      </c>
    </row>
    <row r="727" spans="1:8" x14ac:dyDescent="0.45">
      <c r="A727" s="61">
        <v>37540</v>
      </c>
      <c r="B727">
        <v>178</v>
      </c>
      <c r="D727" s="61">
        <v>37540</v>
      </c>
      <c r="E727">
        <v>185</v>
      </c>
      <c r="G727" s="61">
        <v>37540</v>
      </c>
      <c r="H727">
        <v>27.99</v>
      </c>
    </row>
    <row r="728" spans="1:8" x14ac:dyDescent="0.45">
      <c r="A728" s="61">
        <v>37543</v>
      </c>
      <c r="B728">
        <v>178</v>
      </c>
      <c r="D728" s="61">
        <v>37543</v>
      </c>
      <c r="E728">
        <v>185</v>
      </c>
      <c r="G728" s="61">
        <v>37543</v>
      </c>
      <c r="H728">
        <v>28.5</v>
      </c>
    </row>
    <row r="729" spans="1:8" x14ac:dyDescent="0.45">
      <c r="A729" s="61">
        <v>37544</v>
      </c>
      <c r="B729">
        <v>178</v>
      </c>
      <c r="D729" s="61">
        <v>37544</v>
      </c>
      <c r="E729">
        <v>185</v>
      </c>
      <c r="G729" s="61">
        <v>37544</v>
      </c>
      <c r="H729">
        <v>28.5</v>
      </c>
    </row>
    <row r="730" spans="1:8" x14ac:dyDescent="0.45">
      <c r="A730" s="61">
        <v>37545</v>
      </c>
      <c r="B730">
        <v>178</v>
      </c>
      <c r="D730" s="61">
        <v>37545</v>
      </c>
      <c r="E730">
        <v>185</v>
      </c>
      <c r="G730" s="61">
        <v>37545</v>
      </c>
      <c r="H730">
        <v>28.58</v>
      </c>
    </row>
    <row r="731" spans="1:8" x14ac:dyDescent="0.45">
      <c r="A731" s="61">
        <v>37546</v>
      </c>
      <c r="B731">
        <v>178</v>
      </c>
      <c r="D731" s="61">
        <v>37546</v>
      </c>
      <c r="E731">
        <v>185.5</v>
      </c>
      <c r="G731" s="61">
        <v>37546</v>
      </c>
      <c r="H731">
        <v>27.97</v>
      </c>
    </row>
    <row r="732" spans="1:8" x14ac:dyDescent="0.45">
      <c r="A732" s="61">
        <v>37547</v>
      </c>
      <c r="B732">
        <v>178</v>
      </c>
      <c r="D732" s="61">
        <v>37547</v>
      </c>
      <c r="E732">
        <v>185.5</v>
      </c>
      <c r="G732" s="61">
        <v>37547</v>
      </c>
      <c r="H732">
        <v>27.84</v>
      </c>
    </row>
    <row r="733" spans="1:8" x14ac:dyDescent="0.45">
      <c r="A733" s="61">
        <v>37550</v>
      </c>
      <c r="B733">
        <v>176.5</v>
      </c>
      <c r="D733" s="61">
        <v>37550</v>
      </c>
      <c r="E733">
        <v>183.5</v>
      </c>
      <c r="G733" s="61">
        <v>37550</v>
      </c>
      <c r="H733">
        <v>26.59</v>
      </c>
    </row>
    <row r="734" spans="1:8" x14ac:dyDescent="0.45">
      <c r="A734" s="61">
        <v>37551</v>
      </c>
      <c r="B734">
        <v>176.5</v>
      </c>
      <c r="D734" s="61">
        <v>37551</v>
      </c>
      <c r="E734">
        <v>183.5</v>
      </c>
      <c r="G734" s="61">
        <v>37551</v>
      </c>
      <c r="H734">
        <v>26.43</v>
      </c>
    </row>
    <row r="735" spans="1:8" x14ac:dyDescent="0.45">
      <c r="A735" s="61">
        <v>37552</v>
      </c>
      <c r="B735">
        <v>170</v>
      </c>
      <c r="D735" s="61">
        <v>37552</v>
      </c>
      <c r="E735">
        <v>175</v>
      </c>
      <c r="G735" s="61">
        <v>37552</v>
      </c>
      <c r="H735">
        <v>26.51</v>
      </c>
    </row>
    <row r="736" spans="1:8" x14ac:dyDescent="0.45">
      <c r="A736" s="61">
        <v>37553</v>
      </c>
      <c r="B736">
        <v>170</v>
      </c>
      <c r="D736" s="61">
        <v>37553</v>
      </c>
      <c r="E736">
        <v>175</v>
      </c>
      <c r="G736" s="61">
        <v>37553</v>
      </c>
      <c r="H736">
        <v>26.46</v>
      </c>
    </row>
    <row r="737" spans="1:8" x14ac:dyDescent="0.45">
      <c r="A737" s="61">
        <v>37554</v>
      </c>
      <c r="B737">
        <v>170</v>
      </c>
      <c r="D737" s="61">
        <v>37554</v>
      </c>
      <c r="E737">
        <v>175</v>
      </c>
      <c r="G737" s="61">
        <v>37554</v>
      </c>
      <c r="H737">
        <v>25.46</v>
      </c>
    </row>
    <row r="738" spans="1:8" x14ac:dyDescent="0.45">
      <c r="A738" s="61">
        <v>37557</v>
      </c>
      <c r="B738">
        <v>170</v>
      </c>
      <c r="D738" s="61">
        <v>37557</v>
      </c>
      <c r="E738">
        <v>175</v>
      </c>
      <c r="G738" s="61">
        <v>37557</v>
      </c>
      <c r="H738">
        <v>25.68</v>
      </c>
    </row>
    <row r="739" spans="1:8" x14ac:dyDescent="0.45">
      <c r="A739" s="61">
        <v>37558</v>
      </c>
      <c r="B739">
        <v>170</v>
      </c>
      <c r="D739" s="61">
        <v>37558</v>
      </c>
      <c r="E739">
        <v>175</v>
      </c>
      <c r="G739" s="61">
        <v>37558</v>
      </c>
      <c r="H739">
        <v>25.31</v>
      </c>
    </row>
    <row r="740" spans="1:8" x14ac:dyDescent="0.45">
      <c r="A740" s="61">
        <v>37559</v>
      </c>
      <c r="B740">
        <v>169.5</v>
      </c>
      <c r="D740" s="61">
        <v>37559</v>
      </c>
      <c r="E740">
        <v>174.5</v>
      </c>
      <c r="G740" s="61">
        <v>37559</v>
      </c>
      <c r="H740">
        <v>25.3</v>
      </c>
    </row>
    <row r="741" spans="1:8" x14ac:dyDescent="0.45">
      <c r="A741" s="61">
        <v>37560</v>
      </c>
      <c r="B741">
        <v>169</v>
      </c>
      <c r="D741" s="61">
        <v>37560</v>
      </c>
      <c r="E741">
        <v>173.5</v>
      </c>
      <c r="G741" s="61">
        <v>37560</v>
      </c>
      <c r="H741">
        <v>25.72</v>
      </c>
    </row>
    <row r="742" spans="1:8" x14ac:dyDescent="0.45">
      <c r="A742" s="61">
        <v>37561</v>
      </c>
      <c r="B742">
        <v>169</v>
      </c>
      <c r="D742" s="61">
        <v>37561</v>
      </c>
      <c r="E742">
        <v>173.5</v>
      </c>
      <c r="G742" s="61">
        <v>37561</v>
      </c>
      <c r="H742">
        <v>25.41</v>
      </c>
    </row>
    <row r="743" spans="1:8" x14ac:dyDescent="0.45">
      <c r="A743" s="61">
        <v>37564</v>
      </c>
      <c r="B743">
        <v>169</v>
      </c>
      <c r="D743" s="61">
        <v>37564</v>
      </c>
      <c r="E743">
        <v>173.5</v>
      </c>
      <c r="G743" s="61">
        <v>37564</v>
      </c>
      <c r="H743">
        <v>25.02</v>
      </c>
    </row>
    <row r="744" spans="1:8" x14ac:dyDescent="0.45">
      <c r="A744" s="61">
        <v>37565</v>
      </c>
      <c r="B744">
        <v>170</v>
      </c>
      <c r="D744" s="61">
        <v>37565</v>
      </c>
      <c r="E744">
        <v>165.5</v>
      </c>
      <c r="G744" s="61">
        <v>37565</v>
      </c>
      <c r="H744">
        <v>24.12</v>
      </c>
    </row>
    <row r="745" spans="1:8" x14ac:dyDescent="0.45">
      <c r="A745" s="61">
        <v>37566</v>
      </c>
      <c r="B745">
        <v>168</v>
      </c>
      <c r="D745" s="61">
        <v>37566</v>
      </c>
      <c r="E745">
        <v>165</v>
      </c>
      <c r="G745" s="61">
        <v>37566</v>
      </c>
      <c r="H745">
        <v>23.7</v>
      </c>
    </row>
    <row r="746" spans="1:8" x14ac:dyDescent="0.45">
      <c r="A746" s="61">
        <v>37567</v>
      </c>
      <c r="B746">
        <v>163.5</v>
      </c>
      <c r="D746" s="61">
        <v>37567</v>
      </c>
      <c r="E746">
        <v>166.5</v>
      </c>
      <c r="G746" s="61">
        <v>37567</v>
      </c>
      <c r="H746">
        <v>23.48</v>
      </c>
    </row>
    <row r="747" spans="1:8" x14ac:dyDescent="0.45">
      <c r="A747" s="61">
        <v>37568</v>
      </c>
      <c r="B747">
        <v>163</v>
      </c>
      <c r="D747" s="61">
        <v>37568</v>
      </c>
      <c r="E747">
        <v>166</v>
      </c>
      <c r="G747" s="61">
        <v>37568</v>
      </c>
      <c r="H747">
        <v>23.58</v>
      </c>
    </row>
    <row r="748" spans="1:8" x14ac:dyDescent="0.45">
      <c r="A748" s="61">
        <v>37571</v>
      </c>
      <c r="B748">
        <v>158</v>
      </c>
      <c r="D748" s="61">
        <v>37571</v>
      </c>
      <c r="E748">
        <v>162</v>
      </c>
      <c r="G748" s="61">
        <v>37571</v>
      </c>
      <c r="H748">
        <v>23.79</v>
      </c>
    </row>
    <row r="749" spans="1:8" x14ac:dyDescent="0.45">
      <c r="A749" s="61">
        <v>37572</v>
      </c>
      <c r="B749">
        <v>154.5</v>
      </c>
      <c r="D749" s="61">
        <v>37572</v>
      </c>
      <c r="E749">
        <v>159</v>
      </c>
      <c r="G749" s="61">
        <v>37572</v>
      </c>
      <c r="H749">
        <v>23.72</v>
      </c>
    </row>
    <row r="750" spans="1:8" x14ac:dyDescent="0.45">
      <c r="A750" s="61">
        <v>37573</v>
      </c>
      <c r="B750">
        <v>156</v>
      </c>
      <c r="D750" s="61">
        <v>37573</v>
      </c>
      <c r="E750">
        <v>160.5</v>
      </c>
      <c r="G750" s="61">
        <v>37573</v>
      </c>
      <c r="H750">
        <v>22.7</v>
      </c>
    </row>
    <row r="751" spans="1:8" x14ac:dyDescent="0.45">
      <c r="A751" s="61">
        <v>37574</v>
      </c>
      <c r="B751">
        <v>155.5</v>
      </c>
      <c r="D751" s="61">
        <v>37574</v>
      </c>
      <c r="E751">
        <v>158.5</v>
      </c>
      <c r="G751" s="61">
        <v>37574</v>
      </c>
      <c r="H751">
        <v>22.81</v>
      </c>
    </row>
    <row r="752" spans="1:8" x14ac:dyDescent="0.45">
      <c r="A752" s="61">
        <v>37575</v>
      </c>
      <c r="B752">
        <v>152</v>
      </c>
      <c r="D752" s="61">
        <v>37575</v>
      </c>
      <c r="E752">
        <v>156</v>
      </c>
      <c r="G752" s="61">
        <v>37575</v>
      </c>
      <c r="H752">
        <v>23.35</v>
      </c>
    </row>
    <row r="753" spans="1:8" x14ac:dyDescent="0.45">
      <c r="A753" s="61">
        <v>37578</v>
      </c>
      <c r="B753">
        <v>147</v>
      </c>
      <c r="D753" s="61">
        <v>37578</v>
      </c>
      <c r="E753">
        <v>153</v>
      </c>
      <c r="G753" s="61">
        <v>37578</v>
      </c>
      <c r="H753">
        <v>24.28</v>
      </c>
    </row>
    <row r="754" spans="1:8" x14ac:dyDescent="0.45">
      <c r="A754" s="61">
        <v>37579</v>
      </c>
      <c r="B754">
        <v>145</v>
      </c>
      <c r="D754" s="61">
        <v>37579</v>
      </c>
      <c r="E754">
        <v>150.5</v>
      </c>
      <c r="G754" s="61">
        <v>37579</v>
      </c>
      <c r="H754">
        <v>24.08</v>
      </c>
    </row>
    <row r="755" spans="1:8" x14ac:dyDescent="0.45">
      <c r="A755" s="61">
        <v>37580</v>
      </c>
      <c r="B755">
        <v>150</v>
      </c>
      <c r="D755" s="61">
        <v>37580</v>
      </c>
      <c r="E755">
        <v>156</v>
      </c>
      <c r="G755" s="61">
        <v>37580</v>
      </c>
      <c r="H755">
        <v>24.53</v>
      </c>
    </row>
    <row r="756" spans="1:8" x14ac:dyDescent="0.45">
      <c r="A756" s="61">
        <v>37581</v>
      </c>
      <c r="B756">
        <v>147.75</v>
      </c>
      <c r="D756" s="61">
        <v>37581</v>
      </c>
      <c r="E756">
        <v>151</v>
      </c>
      <c r="G756" s="61">
        <v>37581</v>
      </c>
      <c r="H756">
        <v>24.83</v>
      </c>
    </row>
    <row r="757" spans="1:8" x14ac:dyDescent="0.45">
      <c r="A757" s="61">
        <v>37582</v>
      </c>
      <c r="B757">
        <v>150.5</v>
      </c>
      <c r="D757" s="61">
        <v>37582</v>
      </c>
      <c r="E757">
        <v>156.5</v>
      </c>
      <c r="G757" s="61">
        <v>37582</v>
      </c>
      <c r="H757">
        <v>25.21</v>
      </c>
    </row>
    <row r="758" spans="1:8" x14ac:dyDescent="0.45">
      <c r="A758" s="61">
        <v>37585</v>
      </c>
      <c r="B758">
        <v>150</v>
      </c>
      <c r="D758" s="61">
        <v>37585</v>
      </c>
      <c r="E758">
        <v>156</v>
      </c>
      <c r="G758" s="61">
        <v>37585</v>
      </c>
      <c r="H758">
        <v>24.67</v>
      </c>
    </row>
    <row r="759" spans="1:8" x14ac:dyDescent="0.45">
      <c r="A759" s="61">
        <v>37586</v>
      </c>
      <c r="B759">
        <v>145.5</v>
      </c>
      <c r="D759" s="61">
        <v>37586</v>
      </c>
      <c r="E759">
        <v>151.5</v>
      </c>
      <c r="G759" s="61">
        <v>37586</v>
      </c>
      <c r="H759">
        <v>24.85</v>
      </c>
    </row>
    <row r="760" spans="1:8" x14ac:dyDescent="0.45">
      <c r="A760" s="61">
        <v>37587</v>
      </c>
      <c r="B760">
        <v>145.5</v>
      </c>
      <c r="D760" s="61">
        <v>37587</v>
      </c>
      <c r="E760">
        <v>150.5</v>
      </c>
      <c r="G760" s="61">
        <v>37587</v>
      </c>
      <c r="H760">
        <v>25.25</v>
      </c>
    </row>
    <row r="761" spans="1:8" x14ac:dyDescent="0.45">
      <c r="A761" s="61">
        <v>37588</v>
      </c>
      <c r="B761">
        <v>145.5</v>
      </c>
      <c r="D761" s="61">
        <v>37588</v>
      </c>
      <c r="E761">
        <v>150.5</v>
      </c>
      <c r="G761" s="61">
        <v>37588</v>
      </c>
      <c r="H761">
        <v>25.01</v>
      </c>
    </row>
    <row r="762" spans="1:8" x14ac:dyDescent="0.45">
      <c r="A762" s="61">
        <v>37589</v>
      </c>
      <c r="B762">
        <v>145.5</v>
      </c>
      <c r="D762" s="61">
        <v>37589</v>
      </c>
      <c r="E762">
        <v>150.5</v>
      </c>
      <c r="G762" s="61">
        <v>37589</v>
      </c>
      <c r="H762">
        <v>25.16</v>
      </c>
    </row>
    <row r="763" spans="1:8" x14ac:dyDescent="0.45">
      <c r="A763" s="61">
        <v>37592</v>
      </c>
      <c r="B763">
        <v>145.5</v>
      </c>
      <c r="D763" s="61">
        <v>37592</v>
      </c>
      <c r="E763">
        <v>150.5</v>
      </c>
      <c r="G763" s="61">
        <v>37592</v>
      </c>
      <c r="H763">
        <v>25.62</v>
      </c>
    </row>
    <row r="764" spans="1:8" x14ac:dyDescent="0.45">
      <c r="A764" s="61">
        <v>37593</v>
      </c>
      <c r="B764">
        <v>145.5</v>
      </c>
      <c r="D764" s="61">
        <v>37593</v>
      </c>
      <c r="E764">
        <v>150.5</v>
      </c>
      <c r="G764" s="61">
        <v>37593</v>
      </c>
      <c r="H764">
        <v>25.85</v>
      </c>
    </row>
    <row r="765" spans="1:8" x14ac:dyDescent="0.45">
      <c r="A765" s="61">
        <v>37594</v>
      </c>
      <c r="B765">
        <v>143</v>
      </c>
      <c r="D765" s="61">
        <v>37594</v>
      </c>
      <c r="E765">
        <v>149</v>
      </c>
      <c r="G765" s="61">
        <v>37594</v>
      </c>
      <c r="H765">
        <v>25.18</v>
      </c>
    </row>
    <row r="766" spans="1:8" x14ac:dyDescent="0.45">
      <c r="A766" s="61">
        <v>37595</v>
      </c>
      <c r="B766">
        <v>143</v>
      </c>
      <c r="D766" s="61">
        <v>37595</v>
      </c>
      <c r="E766">
        <v>149</v>
      </c>
      <c r="G766" s="61">
        <v>37595</v>
      </c>
      <c r="H766">
        <v>25.8</v>
      </c>
    </row>
    <row r="767" spans="1:8" x14ac:dyDescent="0.45">
      <c r="A767" s="61">
        <v>37596</v>
      </c>
      <c r="B767">
        <v>143</v>
      </c>
      <c r="D767" s="61">
        <v>37596</v>
      </c>
      <c r="E767">
        <v>149</v>
      </c>
      <c r="G767" s="61">
        <v>37596</v>
      </c>
      <c r="H767">
        <v>25.46</v>
      </c>
    </row>
    <row r="768" spans="1:8" x14ac:dyDescent="0.45">
      <c r="A768" s="61">
        <v>37599</v>
      </c>
      <c r="B768">
        <v>144.5</v>
      </c>
      <c r="D768" s="61">
        <v>37599</v>
      </c>
      <c r="E768">
        <v>149.5</v>
      </c>
      <c r="G768" s="61">
        <v>37599</v>
      </c>
      <c r="H768">
        <v>25.76</v>
      </c>
    </row>
    <row r="769" spans="1:8" x14ac:dyDescent="0.45">
      <c r="A769" s="61">
        <v>37600</v>
      </c>
      <c r="B769">
        <v>144.5</v>
      </c>
      <c r="D769" s="61">
        <v>37600</v>
      </c>
      <c r="E769">
        <v>149.5</v>
      </c>
      <c r="G769" s="61">
        <v>37600</v>
      </c>
      <c r="H769">
        <v>26.42</v>
      </c>
    </row>
    <row r="770" spans="1:8" x14ac:dyDescent="0.45">
      <c r="A770" s="61">
        <v>37601</v>
      </c>
      <c r="B770">
        <v>142</v>
      </c>
      <c r="D770" s="61">
        <v>37601</v>
      </c>
      <c r="E770">
        <v>149</v>
      </c>
      <c r="G770" s="61">
        <v>37601</v>
      </c>
      <c r="H770">
        <v>26.25</v>
      </c>
    </row>
    <row r="771" spans="1:8" x14ac:dyDescent="0.45">
      <c r="A771" s="61">
        <v>37602</v>
      </c>
      <c r="B771">
        <v>145.5</v>
      </c>
      <c r="D771" s="61">
        <v>37602</v>
      </c>
      <c r="E771">
        <v>152.5</v>
      </c>
      <c r="G771" s="61">
        <v>37602</v>
      </c>
      <c r="H771">
        <v>26.87</v>
      </c>
    </row>
    <row r="772" spans="1:8" x14ac:dyDescent="0.45">
      <c r="A772" s="61">
        <v>37603</v>
      </c>
      <c r="B772">
        <v>149</v>
      </c>
      <c r="D772" s="61">
        <v>37603</v>
      </c>
      <c r="E772">
        <v>154</v>
      </c>
      <c r="G772" s="61">
        <v>37603</v>
      </c>
      <c r="H772">
        <v>27.21</v>
      </c>
    </row>
    <row r="773" spans="1:8" x14ac:dyDescent="0.45">
      <c r="A773" s="61">
        <v>37606</v>
      </c>
      <c r="B773">
        <v>146.5</v>
      </c>
      <c r="D773" s="61">
        <v>37606</v>
      </c>
      <c r="E773">
        <v>152.5</v>
      </c>
      <c r="G773" s="61">
        <v>37606</v>
      </c>
      <c r="H773">
        <v>28.38</v>
      </c>
    </row>
    <row r="774" spans="1:8" x14ac:dyDescent="0.45">
      <c r="A774" s="61">
        <v>37607</v>
      </c>
      <c r="B774">
        <v>152.5</v>
      </c>
      <c r="D774" s="61">
        <v>37607</v>
      </c>
      <c r="E774">
        <v>158.5</v>
      </c>
      <c r="G774" s="61">
        <v>37607</v>
      </c>
      <c r="H774">
        <v>27.92</v>
      </c>
    </row>
    <row r="775" spans="1:8" x14ac:dyDescent="0.45">
      <c r="A775" s="61">
        <v>37608</v>
      </c>
      <c r="B775">
        <v>155.5</v>
      </c>
      <c r="D775" s="61">
        <v>37608</v>
      </c>
      <c r="E775">
        <v>163</v>
      </c>
      <c r="G775" s="61">
        <v>37608</v>
      </c>
      <c r="H775">
        <v>28.49</v>
      </c>
    </row>
    <row r="776" spans="1:8" x14ac:dyDescent="0.45">
      <c r="A776" s="61">
        <v>37609</v>
      </c>
      <c r="B776">
        <v>160.5</v>
      </c>
      <c r="D776" s="61">
        <v>37609</v>
      </c>
      <c r="E776">
        <v>164.5</v>
      </c>
      <c r="G776" s="61">
        <v>37609</v>
      </c>
      <c r="H776">
        <v>28.22</v>
      </c>
    </row>
    <row r="777" spans="1:8" x14ac:dyDescent="0.45">
      <c r="A777" s="61">
        <v>37610</v>
      </c>
      <c r="B777">
        <v>163.5</v>
      </c>
      <c r="D777" s="61">
        <v>37610</v>
      </c>
      <c r="E777">
        <v>167.5</v>
      </c>
      <c r="G777" s="61">
        <v>37610</v>
      </c>
      <c r="H777">
        <v>28.34</v>
      </c>
    </row>
    <row r="778" spans="1:8" x14ac:dyDescent="0.45">
      <c r="A778" s="61">
        <v>37613</v>
      </c>
      <c r="B778">
        <v>164.5</v>
      </c>
      <c r="D778" s="61">
        <v>37613</v>
      </c>
      <c r="E778">
        <v>169.5</v>
      </c>
      <c r="G778" s="61">
        <v>37613</v>
      </c>
      <c r="H778">
        <v>29.72</v>
      </c>
    </row>
    <row r="779" spans="1:8" x14ac:dyDescent="0.45">
      <c r="A779" s="61">
        <v>37614</v>
      </c>
      <c r="B779">
        <v>164.5</v>
      </c>
      <c r="D779" s="61">
        <v>37614</v>
      </c>
      <c r="E779">
        <v>169.5</v>
      </c>
      <c r="G779" s="61">
        <v>37614</v>
      </c>
      <c r="H779">
        <v>29.61</v>
      </c>
    </row>
    <row r="780" spans="1:8" x14ac:dyDescent="0.45">
      <c r="A780" s="61">
        <v>37615</v>
      </c>
      <c r="B780">
        <v>164.5</v>
      </c>
      <c r="D780" s="61">
        <v>37615</v>
      </c>
      <c r="E780">
        <v>169.5</v>
      </c>
      <c r="G780" s="61">
        <v>37615</v>
      </c>
      <c r="H780">
        <v>29.61</v>
      </c>
    </row>
    <row r="781" spans="1:8" x14ac:dyDescent="0.45">
      <c r="A781" s="61">
        <v>37616</v>
      </c>
      <c r="B781">
        <v>164.5</v>
      </c>
      <c r="D781" s="61">
        <v>37616</v>
      </c>
      <c r="E781">
        <v>169.5</v>
      </c>
      <c r="G781" s="61">
        <v>37616</v>
      </c>
      <c r="H781">
        <v>29.61</v>
      </c>
    </row>
    <row r="782" spans="1:8" x14ac:dyDescent="0.45">
      <c r="A782" s="61">
        <v>37617</v>
      </c>
      <c r="B782">
        <v>170</v>
      </c>
      <c r="D782" s="61">
        <v>37617</v>
      </c>
      <c r="E782">
        <v>179</v>
      </c>
      <c r="G782" s="61">
        <v>37617</v>
      </c>
      <c r="H782">
        <v>30.16</v>
      </c>
    </row>
    <row r="783" spans="1:8" x14ac:dyDescent="0.45">
      <c r="A783" s="61">
        <v>37620</v>
      </c>
      <c r="B783">
        <v>173</v>
      </c>
      <c r="D783" s="61">
        <v>37620</v>
      </c>
      <c r="E783">
        <v>181</v>
      </c>
      <c r="G783" s="61">
        <v>37620</v>
      </c>
      <c r="H783">
        <v>29.66</v>
      </c>
    </row>
    <row r="784" spans="1:8" x14ac:dyDescent="0.45">
      <c r="A784" s="61">
        <v>37621</v>
      </c>
      <c r="B784">
        <v>173</v>
      </c>
      <c r="D784" s="61">
        <v>37621</v>
      </c>
      <c r="E784">
        <v>181</v>
      </c>
      <c r="G784" s="61">
        <v>37621</v>
      </c>
      <c r="H784">
        <v>28.66</v>
      </c>
    </row>
    <row r="785" spans="1:8" x14ac:dyDescent="0.45">
      <c r="A785" s="61">
        <v>37622</v>
      </c>
      <c r="B785">
        <v>173</v>
      </c>
      <c r="D785" s="61">
        <v>37622</v>
      </c>
      <c r="E785">
        <v>181</v>
      </c>
      <c r="G785" s="61">
        <v>37622</v>
      </c>
      <c r="H785">
        <v>28.66</v>
      </c>
    </row>
    <row r="786" spans="1:8" x14ac:dyDescent="0.45">
      <c r="A786" s="61">
        <v>37623</v>
      </c>
      <c r="B786">
        <v>173</v>
      </c>
      <c r="D786" s="61">
        <v>37623</v>
      </c>
      <c r="E786">
        <v>181</v>
      </c>
      <c r="G786" s="61">
        <v>37623</v>
      </c>
      <c r="H786">
        <v>29.43</v>
      </c>
    </row>
    <row r="787" spans="1:8" x14ac:dyDescent="0.45">
      <c r="A787" s="61">
        <v>37624</v>
      </c>
      <c r="B787">
        <v>173</v>
      </c>
      <c r="D787" s="61">
        <v>37624</v>
      </c>
      <c r="E787">
        <v>180.5</v>
      </c>
      <c r="G787" s="61">
        <v>37624</v>
      </c>
      <c r="H787">
        <v>30.77</v>
      </c>
    </row>
    <row r="788" spans="1:8" x14ac:dyDescent="0.45">
      <c r="A788" s="61">
        <v>37627</v>
      </c>
      <c r="B788">
        <v>178</v>
      </c>
      <c r="D788" s="61">
        <v>37627</v>
      </c>
      <c r="E788">
        <v>186</v>
      </c>
      <c r="G788" s="61">
        <v>37627</v>
      </c>
      <c r="H788">
        <v>30.2</v>
      </c>
    </row>
    <row r="789" spans="1:8" x14ac:dyDescent="0.45">
      <c r="A789" s="61">
        <v>37628</v>
      </c>
      <c r="B789">
        <v>179</v>
      </c>
      <c r="D789" s="61">
        <v>37628</v>
      </c>
      <c r="E789">
        <v>188.5</v>
      </c>
      <c r="G789" s="61">
        <v>37628</v>
      </c>
      <c r="H789">
        <v>29.33</v>
      </c>
    </row>
    <row r="790" spans="1:8" x14ac:dyDescent="0.45">
      <c r="A790" s="61">
        <v>37629</v>
      </c>
      <c r="B790">
        <v>175</v>
      </c>
      <c r="D790" s="61">
        <v>37629</v>
      </c>
      <c r="E790">
        <v>182.5</v>
      </c>
      <c r="G790" s="61">
        <v>37629</v>
      </c>
      <c r="H790">
        <v>28.79</v>
      </c>
    </row>
    <row r="791" spans="1:8" x14ac:dyDescent="0.45">
      <c r="A791" s="61">
        <v>37630</v>
      </c>
      <c r="B791">
        <v>172.5</v>
      </c>
      <c r="D791" s="61">
        <v>37630</v>
      </c>
      <c r="E791">
        <v>180</v>
      </c>
      <c r="G791" s="61">
        <v>37630</v>
      </c>
      <c r="H791">
        <v>29.64</v>
      </c>
    </row>
    <row r="792" spans="1:8" x14ac:dyDescent="0.45">
      <c r="A792" s="61">
        <v>37631</v>
      </c>
      <c r="B792">
        <v>178</v>
      </c>
      <c r="D792" s="61">
        <v>37631</v>
      </c>
      <c r="E792">
        <v>184</v>
      </c>
      <c r="G792" s="61">
        <v>37631</v>
      </c>
      <c r="H792">
        <v>29.67</v>
      </c>
    </row>
    <row r="793" spans="1:8" x14ac:dyDescent="0.45">
      <c r="A793" s="61">
        <v>37634</v>
      </c>
      <c r="B793">
        <v>178</v>
      </c>
      <c r="D793" s="61">
        <v>37634</v>
      </c>
      <c r="E793">
        <v>184</v>
      </c>
      <c r="G793" s="61">
        <v>37634</v>
      </c>
      <c r="H793">
        <v>30.2</v>
      </c>
    </row>
    <row r="794" spans="1:8" x14ac:dyDescent="0.45">
      <c r="A794" s="61">
        <v>37635</v>
      </c>
      <c r="B794">
        <v>183</v>
      </c>
      <c r="D794" s="61">
        <v>37635</v>
      </c>
      <c r="E794">
        <v>190</v>
      </c>
      <c r="G794" s="61">
        <v>37635</v>
      </c>
      <c r="H794">
        <v>30.61</v>
      </c>
    </row>
    <row r="795" spans="1:8" x14ac:dyDescent="0.45">
      <c r="A795" s="61">
        <v>37636</v>
      </c>
      <c r="B795">
        <v>185.5</v>
      </c>
      <c r="D795" s="61">
        <v>37636</v>
      </c>
      <c r="E795">
        <v>193.5</v>
      </c>
      <c r="G795" s="61">
        <v>37636</v>
      </c>
      <c r="H795">
        <v>31.22</v>
      </c>
    </row>
    <row r="796" spans="1:8" x14ac:dyDescent="0.45">
      <c r="A796" s="61">
        <v>37637</v>
      </c>
      <c r="B796">
        <v>190.5</v>
      </c>
      <c r="D796" s="61">
        <v>37637</v>
      </c>
      <c r="E796">
        <v>197.5</v>
      </c>
      <c r="G796" s="61">
        <v>37637</v>
      </c>
      <c r="H796">
        <v>31.66</v>
      </c>
    </row>
    <row r="797" spans="1:8" x14ac:dyDescent="0.45">
      <c r="A797" s="61">
        <v>37638</v>
      </c>
      <c r="B797">
        <v>190.5</v>
      </c>
      <c r="D797" s="61">
        <v>37638</v>
      </c>
      <c r="E797">
        <v>197.5</v>
      </c>
      <c r="G797" s="61">
        <v>37638</v>
      </c>
      <c r="H797">
        <v>30.54</v>
      </c>
    </row>
    <row r="798" spans="1:8" x14ac:dyDescent="0.45">
      <c r="A798" s="61">
        <v>37641</v>
      </c>
      <c r="B798">
        <v>195</v>
      </c>
      <c r="D798" s="61">
        <v>37641</v>
      </c>
      <c r="E798">
        <v>201</v>
      </c>
      <c r="G798" s="61">
        <v>37641</v>
      </c>
      <c r="H798">
        <v>30.65</v>
      </c>
    </row>
    <row r="799" spans="1:8" x14ac:dyDescent="0.45">
      <c r="A799" s="61">
        <v>37642</v>
      </c>
      <c r="B799">
        <v>199.5</v>
      </c>
      <c r="D799" s="61">
        <v>37642</v>
      </c>
      <c r="E799">
        <v>204</v>
      </c>
      <c r="G799" s="61">
        <v>37642</v>
      </c>
      <c r="H799">
        <v>30.74</v>
      </c>
    </row>
    <row r="800" spans="1:8" x14ac:dyDescent="0.45">
      <c r="A800" s="61">
        <v>37643</v>
      </c>
      <c r="B800">
        <v>192.5</v>
      </c>
      <c r="D800" s="61">
        <v>37643</v>
      </c>
      <c r="E800">
        <v>198.5</v>
      </c>
      <c r="G800" s="61">
        <v>37643</v>
      </c>
      <c r="H800">
        <v>30.34</v>
      </c>
    </row>
    <row r="801" spans="1:8" x14ac:dyDescent="0.45">
      <c r="A801" s="61">
        <v>37644</v>
      </c>
      <c r="B801">
        <v>190.5</v>
      </c>
      <c r="D801" s="61">
        <v>37644</v>
      </c>
      <c r="E801">
        <v>196.5</v>
      </c>
      <c r="G801" s="61">
        <v>37644</v>
      </c>
      <c r="H801">
        <v>29.72</v>
      </c>
    </row>
    <row r="802" spans="1:8" x14ac:dyDescent="0.45">
      <c r="A802" s="61">
        <v>37645</v>
      </c>
      <c r="B802">
        <v>188.5</v>
      </c>
      <c r="D802" s="61">
        <v>37645</v>
      </c>
      <c r="E802">
        <v>195.5</v>
      </c>
      <c r="G802" s="61">
        <v>37645</v>
      </c>
      <c r="H802">
        <v>30.49</v>
      </c>
    </row>
    <row r="803" spans="1:8" x14ac:dyDescent="0.45">
      <c r="A803" s="61">
        <v>37648</v>
      </c>
      <c r="B803">
        <v>188.5</v>
      </c>
      <c r="D803" s="61">
        <v>37648</v>
      </c>
      <c r="E803">
        <v>195.5</v>
      </c>
      <c r="G803" s="61">
        <v>37648</v>
      </c>
      <c r="H803">
        <v>29.86</v>
      </c>
    </row>
    <row r="804" spans="1:8" x14ac:dyDescent="0.45">
      <c r="A804" s="61">
        <v>37649</v>
      </c>
      <c r="B804">
        <v>189</v>
      </c>
      <c r="D804" s="61">
        <v>37649</v>
      </c>
      <c r="E804">
        <v>195.5</v>
      </c>
      <c r="G804" s="61">
        <v>37649</v>
      </c>
      <c r="H804">
        <v>30.27</v>
      </c>
    </row>
    <row r="805" spans="1:8" x14ac:dyDescent="0.45">
      <c r="A805" s="61">
        <v>37650</v>
      </c>
      <c r="B805">
        <v>189</v>
      </c>
      <c r="D805" s="61">
        <v>37650</v>
      </c>
      <c r="E805">
        <v>195.5</v>
      </c>
      <c r="G805" s="61">
        <v>37650</v>
      </c>
      <c r="H805">
        <v>31.02</v>
      </c>
    </row>
    <row r="806" spans="1:8" x14ac:dyDescent="0.45">
      <c r="A806" s="61">
        <v>37651</v>
      </c>
      <c r="B806">
        <v>192</v>
      </c>
      <c r="D806" s="61">
        <v>37651</v>
      </c>
      <c r="E806">
        <v>200</v>
      </c>
      <c r="G806" s="61">
        <v>37651</v>
      </c>
      <c r="H806">
        <v>31.21</v>
      </c>
    </row>
    <row r="807" spans="1:8" x14ac:dyDescent="0.45">
      <c r="A807" s="61">
        <v>37652</v>
      </c>
      <c r="B807">
        <v>191.5</v>
      </c>
      <c r="D807" s="61">
        <v>37652</v>
      </c>
      <c r="E807">
        <v>197</v>
      </c>
      <c r="G807" s="61">
        <v>37652</v>
      </c>
      <c r="H807">
        <v>31.1</v>
      </c>
    </row>
    <row r="808" spans="1:8" x14ac:dyDescent="0.45">
      <c r="A808" s="61">
        <v>37655</v>
      </c>
      <c r="B808">
        <v>198.5</v>
      </c>
      <c r="D808" s="61">
        <v>37655</v>
      </c>
      <c r="E808">
        <v>209.5</v>
      </c>
      <c r="G808" s="61">
        <v>37655</v>
      </c>
      <c r="H808">
        <v>30.25</v>
      </c>
    </row>
    <row r="809" spans="1:8" x14ac:dyDescent="0.45">
      <c r="A809" s="61">
        <v>37656</v>
      </c>
      <c r="B809">
        <v>198.5</v>
      </c>
      <c r="D809" s="61">
        <v>37656</v>
      </c>
      <c r="E809">
        <v>209</v>
      </c>
      <c r="G809" s="61">
        <v>37656</v>
      </c>
      <c r="H809">
        <v>31.09</v>
      </c>
    </row>
    <row r="810" spans="1:8" x14ac:dyDescent="0.45">
      <c r="A810" s="61">
        <v>37657</v>
      </c>
      <c r="B810">
        <v>197</v>
      </c>
      <c r="D810" s="61">
        <v>37657</v>
      </c>
      <c r="E810">
        <v>208</v>
      </c>
      <c r="G810" s="61">
        <v>37657</v>
      </c>
      <c r="H810">
        <v>31.36</v>
      </c>
    </row>
    <row r="811" spans="1:8" x14ac:dyDescent="0.45">
      <c r="A811" s="61">
        <v>37658</v>
      </c>
      <c r="B811">
        <v>200</v>
      </c>
      <c r="D811" s="61">
        <v>37658</v>
      </c>
      <c r="E811">
        <v>211</v>
      </c>
      <c r="G811" s="61">
        <v>37658</v>
      </c>
      <c r="H811">
        <v>31.44</v>
      </c>
    </row>
    <row r="812" spans="1:8" x14ac:dyDescent="0.45">
      <c r="A812" s="61">
        <v>37659</v>
      </c>
      <c r="B812">
        <v>200</v>
      </c>
      <c r="D812" s="61">
        <v>37659</v>
      </c>
      <c r="E812">
        <v>211</v>
      </c>
      <c r="G812" s="61">
        <v>37659</v>
      </c>
      <c r="H812">
        <v>32.340000000000003</v>
      </c>
    </row>
    <row r="813" spans="1:8" x14ac:dyDescent="0.45">
      <c r="A813" s="61">
        <v>37662</v>
      </c>
      <c r="B813">
        <v>203.5</v>
      </c>
      <c r="D813" s="61">
        <v>37662</v>
      </c>
      <c r="E813">
        <v>213.5</v>
      </c>
      <c r="G813" s="61">
        <v>37662</v>
      </c>
      <c r="H813">
        <v>31.7</v>
      </c>
    </row>
    <row r="814" spans="1:8" x14ac:dyDescent="0.45">
      <c r="A814" s="61">
        <v>37663</v>
      </c>
      <c r="B814">
        <v>212.5</v>
      </c>
      <c r="D814" s="61">
        <v>37663</v>
      </c>
      <c r="E814">
        <v>222.5</v>
      </c>
      <c r="G814" s="61">
        <v>37663</v>
      </c>
      <c r="H814">
        <v>32.369999999999997</v>
      </c>
    </row>
    <row r="815" spans="1:8" x14ac:dyDescent="0.45">
      <c r="A815" s="61">
        <v>37664</v>
      </c>
      <c r="B815">
        <v>210</v>
      </c>
      <c r="D815" s="61">
        <v>37664</v>
      </c>
      <c r="E815">
        <v>220</v>
      </c>
      <c r="G815" s="61">
        <v>37664</v>
      </c>
      <c r="H815">
        <v>32.450000000000003</v>
      </c>
    </row>
    <row r="816" spans="1:8" x14ac:dyDescent="0.45">
      <c r="A816" s="61">
        <v>37665</v>
      </c>
      <c r="B816">
        <v>207.5</v>
      </c>
      <c r="D816" s="61">
        <v>37665</v>
      </c>
      <c r="E816">
        <v>213.5</v>
      </c>
      <c r="G816" s="61">
        <v>37665</v>
      </c>
      <c r="H816">
        <v>33.06</v>
      </c>
    </row>
    <row r="817" spans="1:8" x14ac:dyDescent="0.45">
      <c r="A817" s="61">
        <v>37666</v>
      </c>
      <c r="B817">
        <v>207.5</v>
      </c>
      <c r="D817" s="61">
        <v>37666</v>
      </c>
      <c r="E817">
        <v>213.5</v>
      </c>
      <c r="G817" s="61">
        <v>37666</v>
      </c>
      <c r="H817">
        <v>32.5</v>
      </c>
    </row>
    <row r="818" spans="1:8" x14ac:dyDescent="0.45">
      <c r="A818" s="61">
        <v>37669</v>
      </c>
      <c r="B818">
        <v>198</v>
      </c>
      <c r="D818" s="61">
        <v>37669</v>
      </c>
      <c r="E818">
        <v>204</v>
      </c>
      <c r="G818" s="61">
        <v>37669</v>
      </c>
      <c r="H818">
        <v>31.92</v>
      </c>
    </row>
    <row r="819" spans="1:8" x14ac:dyDescent="0.45">
      <c r="A819" s="61">
        <v>37670</v>
      </c>
      <c r="B819">
        <v>209.5</v>
      </c>
      <c r="D819" s="61">
        <v>37670</v>
      </c>
      <c r="E819">
        <v>219.5</v>
      </c>
      <c r="G819" s="61">
        <v>37670</v>
      </c>
      <c r="H819">
        <v>32.54</v>
      </c>
    </row>
    <row r="820" spans="1:8" x14ac:dyDescent="0.45">
      <c r="A820" s="61">
        <v>37671</v>
      </c>
      <c r="B820">
        <v>204.5</v>
      </c>
      <c r="D820" s="61">
        <v>37671</v>
      </c>
      <c r="E820">
        <v>213</v>
      </c>
      <c r="G820" s="61">
        <v>37671</v>
      </c>
      <c r="H820">
        <v>32.33</v>
      </c>
    </row>
    <row r="821" spans="1:8" x14ac:dyDescent="0.45">
      <c r="A821" s="61">
        <v>37672</v>
      </c>
      <c r="B821">
        <v>200.5</v>
      </c>
      <c r="D821" s="61">
        <v>37672</v>
      </c>
      <c r="E821">
        <v>209.5</v>
      </c>
      <c r="G821" s="61">
        <v>37672</v>
      </c>
      <c r="H821">
        <v>31.56</v>
      </c>
    </row>
    <row r="822" spans="1:8" x14ac:dyDescent="0.45">
      <c r="A822" s="61">
        <v>37673</v>
      </c>
      <c r="B822">
        <v>200.5</v>
      </c>
      <c r="D822" s="61">
        <v>37673</v>
      </c>
      <c r="E822">
        <v>210</v>
      </c>
      <c r="G822" s="61">
        <v>37673</v>
      </c>
      <c r="H822">
        <v>32.270000000000003</v>
      </c>
    </row>
    <row r="823" spans="1:8" x14ac:dyDescent="0.45">
      <c r="A823" s="61">
        <v>37676</v>
      </c>
      <c r="B823">
        <v>201</v>
      </c>
      <c r="D823" s="61">
        <v>37676</v>
      </c>
      <c r="E823">
        <v>209</v>
      </c>
      <c r="G823" s="61">
        <v>37676</v>
      </c>
      <c r="H823">
        <v>33.15</v>
      </c>
    </row>
    <row r="824" spans="1:8" x14ac:dyDescent="0.45">
      <c r="A824" s="61">
        <v>37677</v>
      </c>
      <c r="B824">
        <v>202.5</v>
      </c>
      <c r="D824" s="61">
        <v>37677</v>
      </c>
      <c r="E824">
        <v>213.5</v>
      </c>
      <c r="G824" s="61">
        <v>37677</v>
      </c>
      <c r="H824">
        <v>32.32</v>
      </c>
    </row>
    <row r="825" spans="1:8" x14ac:dyDescent="0.45">
      <c r="A825" s="61">
        <v>37678</v>
      </c>
      <c r="B825">
        <v>203.5</v>
      </c>
      <c r="D825" s="61">
        <v>37678</v>
      </c>
      <c r="E825">
        <v>211.5</v>
      </c>
      <c r="G825" s="61">
        <v>37678</v>
      </c>
      <c r="H825">
        <v>33.07</v>
      </c>
    </row>
    <row r="826" spans="1:8" x14ac:dyDescent="0.45">
      <c r="A826" s="61">
        <v>37679</v>
      </c>
      <c r="B826">
        <v>202</v>
      </c>
      <c r="D826" s="61">
        <v>37679</v>
      </c>
      <c r="E826">
        <v>211.5</v>
      </c>
      <c r="G826" s="61">
        <v>37679</v>
      </c>
      <c r="H826">
        <v>33.04</v>
      </c>
    </row>
    <row r="827" spans="1:8" x14ac:dyDescent="0.45">
      <c r="A827" s="61">
        <v>37680</v>
      </c>
      <c r="B827">
        <v>203.5</v>
      </c>
      <c r="D827" s="61">
        <v>37680</v>
      </c>
      <c r="E827">
        <v>211.5</v>
      </c>
      <c r="G827" s="61">
        <v>37680</v>
      </c>
      <c r="H827">
        <v>32.79</v>
      </c>
    </row>
    <row r="828" spans="1:8" x14ac:dyDescent="0.45">
      <c r="A828" s="61">
        <v>37683</v>
      </c>
      <c r="B828">
        <v>203</v>
      </c>
      <c r="D828" s="61">
        <v>37683</v>
      </c>
      <c r="E828">
        <v>209</v>
      </c>
      <c r="G828" s="61">
        <v>37683</v>
      </c>
      <c r="H828">
        <v>32.479999999999997</v>
      </c>
    </row>
    <row r="829" spans="1:8" x14ac:dyDescent="0.45">
      <c r="A829" s="61">
        <v>37684</v>
      </c>
      <c r="B829">
        <v>196</v>
      </c>
      <c r="D829" s="61">
        <v>37684</v>
      </c>
      <c r="E829">
        <v>204.5</v>
      </c>
      <c r="G829" s="61">
        <v>37684</v>
      </c>
      <c r="H829">
        <v>33.090000000000003</v>
      </c>
    </row>
    <row r="830" spans="1:8" x14ac:dyDescent="0.45">
      <c r="A830" s="61">
        <v>37685</v>
      </c>
      <c r="B830">
        <v>203.5</v>
      </c>
      <c r="D830" s="61">
        <v>37685</v>
      </c>
      <c r="E830">
        <v>209.5</v>
      </c>
      <c r="G830" s="61">
        <v>37685</v>
      </c>
      <c r="H830">
        <v>33</v>
      </c>
    </row>
    <row r="831" spans="1:8" x14ac:dyDescent="0.45">
      <c r="A831" s="61">
        <v>37686</v>
      </c>
      <c r="B831">
        <v>198.5</v>
      </c>
      <c r="D831" s="61">
        <v>37686</v>
      </c>
      <c r="E831">
        <v>207</v>
      </c>
      <c r="G831" s="61">
        <v>37686</v>
      </c>
      <c r="H831">
        <v>33.53</v>
      </c>
    </row>
    <row r="832" spans="1:8" x14ac:dyDescent="0.45">
      <c r="A832" s="61">
        <v>37687</v>
      </c>
      <c r="B832">
        <v>202.5</v>
      </c>
      <c r="D832" s="61">
        <v>37687</v>
      </c>
      <c r="E832">
        <v>210.5</v>
      </c>
      <c r="G832" s="61">
        <v>37687</v>
      </c>
      <c r="H832">
        <v>34.1</v>
      </c>
    </row>
    <row r="833" spans="1:8" x14ac:dyDescent="0.45">
      <c r="A833" s="61">
        <v>37690</v>
      </c>
      <c r="B833">
        <v>201.5</v>
      </c>
      <c r="D833" s="61">
        <v>37690</v>
      </c>
      <c r="E833">
        <v>208.5</v>
      </c>
      <c r="G833" s="61">
        <v>37690</v>
      </c>
      <c r="H833">
        <v>33.69</v>
      </c>
    </row>
    <row r="834" spans="1:8" x14ac:dyDescent="0.45">
      <c r="A834" s="61">
        <v>37691</v>
      </c>
      <c r="B834">
        <v>200</v>
      </c>
      <c r="D834" s="61">
        <v>37691</v>
      </c>
      <c r="E834">
        <v>208.5</v>
      </c>
      <c r="G834" s="61">
        <v>37691</v>
      </c>
      <c r="H834">
        <v>33.29</v>
      </c>
    </row>
    <row r="835" spans="1:8" x14ac:dyDescent="0.45">
      <c r="A835" s="61">
        <v>37692</v>
      </c>
      <c r="B835">
        <v>198</v>
      </c>
      <c r="D835" s="61">
        <v>37692</v>
      </c>
      <c r="E835">
        <v>206.5</v>
      </c>
      <c r="G835" s="61">
        <v>37692</v>
      </c>
      <c r="H835">
        <v>33.909999999999997</v>
      </c>
    </row>
    <row r="836" spans="1:8" x14ac:dyDescent="0.45">
      <c r="A836" s="61">
        <v>37693</v>
      </c>
      <c r="B836">
        <v>201.5</v>
      </c>
      <c r="D836" s="61">
        <v>37693</v>
      </c>
      <c r="E836">
        <v>209.5</v>
      </c>
      <c r="G836" s="61">
        <v>37693</v>
      </c>
      <c r="H836">
        <v>32.43</v>
      </c>
    </row>
    <row r="837" spans="1:8" x14ac:dyDescent="0.45">
      <c r="A837" s="61">
        <v>37694</v>
      </c>
      <c r="B837">
        <v>197.5</v>
      </c>
      <c r="D837" s="61">
        <v>37694</v>
      </c>
      <c r="E837">
        <v>208.5</v>
      </c>
      <c r="G837" s="61">
        <v>37694</v>
      </c>
      <c r="H837">
        <v>31.38</v>
      </c>
    </row>
    <row r="838" spans="1:8" x14ac:dyDescent="0.45">
      <c r="A838" s="61">
        <v>37697</v>
      </c>
      <c r="B838">
        <v>191.5</v>
      </c>
      <c r="D838" s="61">
        <v>37697</v>
      </c>
      <c r="E838">
        <v>201</v>
      </c>
      <c r="G838" s="61">
        <v>37697</v>
      </c>
      <c r="H838">
        <v>29.48</v>
      </c>
    </row>
    <row r="839" spans="1:8" x14ac:dyDescent="0.45">
      <c r="A839" s="61">
        <v>37698</v>
      </c>
      <c r="B839">
        <v>186</v>
      </c>
      <c r="D839" s="61">
        <v>37698</v>
      </c>
      <c r="E839">
        <v>194.5</v>
      </c>
      <c r="G839" s="61">
        <v>37698</v>
      </c>
      <c r="H839">
        <v>27.25</v>
      </c>
    </row>
    <row r="840" spans="1:8" x14ac:dyDescent="0.45">
      <c r="A840" s="61">
        <v>37699</v>
      </c>
      <c r="B840">
        <v>184.5</v>
      </c>
      <c r="D840" s="61">
        <v>37699</v>
      </c>
      <c r="E840">
        <v>193.5</v>
      </c>
      <c r="G840" s="61">
        <v>37699</v>
      </c>
      <c r="H840">
        <v>26.75</v>
      </c>
    </row>
    <row r="841" spans="1:8" x14ac:dyDescent="0.45">
      <c r="A841" s="61">
        <v>37700</v>
      </c>
      <c r="B841">
        <v>184.5</v>
      </c>
      <c r="D841" s="61">
        <v>37700</v>
      </c>
      <c r="E841">
        <v>193</v>
      </c>
      <c r="G841" s="61">
        <v>37700</v>
      </c>
      <c r="H841">
        <v>25.5</v>
      </c>
    </row>
    <row r="842" spans="1:8" x14ac:dyDescent="0.45">
      <c r="A842" s="61">
        <v>37701</v>
      </c>
      <c r="B842">
        <v>179</v>
      </c>
      <c r="D842" s="61">
        <v>37701</v>
      </c>
      <c r="E842">
        <v>188.5</v>
      </c>
      <c r="G842" s="61">
        <v>37701</v>
      </c>
      <c r="H842">
        <v>24.35</v>
      </c>
    </row>
    <row r="843" spans="1:8" x14ac:dyDescent="0.45">
      <c r="A843" s="61">
        <v>37704</v>
      </c>
      <c r="B843">
        <v>181.5</v>
      </c>
      <c r="D843" s="61">
        <v>37704</v>
      </c>
      <c r="E843">
        <v>190.5</v>
      </c>
      <c r="G843" s="61">
        <v>37704</v>
      </c>
      <c r="H843">
        <v>26.09</v>
      </c>
    </row>
    <row r="844" spans="1:8" x14ac:dyDescent="0.45">
      <c r="A844" s="61">
        <v>37705</v>
      </c>
      <c r="B844">
        <v>181.5</v>
      </c>
      <c r="D844" s="61">
        <v>37705</v>
      </c>
      <c r="E844">
        <v>190.5</v>
      </c>
      <c r="G844" s="61">
        <v>37705</v>
      </c>
      <c r="H844">
        <v>24.81</v>
      </c>
    </row>
    <row r="845" spans="1:8" x14ac:dyDescent="0.45">
      <c r="A845" s="61">
        <v>37706</v>
      </c>
      <c r="B845">
        <v>172.5</v>
      </c>
      <c r="D845" s="61">
        <v>37706</v>
      </c>
      <c r="E845">
        <v>182.5</v>
      </c>
      <c r="G845" s="61">
        <v>37706</v>
      </c>
      <c r="H845">
        <v>25.29</v>
      </c>
    </row>
    <row r="846" spans="1:8" x14ac:dyDescent="0.45">
      <c r="A846" s="61">
        <v>37707</v>
      </c>
      <c r="B846">
        <v>170.5</v>
      </c>
      <c r="D846" s="61">
        <v>37707</v>
      </c>
      <c r="E846">
        <v>178</v>
      </c>
      <c r="G846" s="61">
        <v>37707</v>
      </c>
      <c r="H846">
        <v>26.82</v>
      </c>
    </row>
    <row r="847" spans="1:8" x14ac:dyDescent="0.45">
      <c r="A847" s="61">
        <v>37708</v>
      </c>
      <c r="B847">
        <v>177.5</v>
      </c>
      <c r="D847" s="61">
        <v>37708</v>
      </c>
      <c r="E847">
        <v>184</v>
      </c>
      <c r="G847" s="61">
        <v>37708</v>
      </c>
      <c r="H847">
        <v>26.35</v>
      </c>
    </row>
    <row r="848" spans="1:8" x14ac:dyDescent="0.45">
      <c r="A848" s="61">
        <v>37711</v>
      </c>
      <c r="B848">
        <v>180.5</v>
      </c>
      <c r="D848" s="61">
        <v>37711</v>
      </c>
      <c r="E848">
        <v>185.5</v>
      </c>
      <c r="G848" s="61">
        <v>37711</v>
      </c>
      <c r="H848">
        <v>27.18</v>
      </c>
    </row>
    <row r="849" spans="1:8" x14ac:dyDescent="0.45">
      <c r="A849" s="61">
        <v>37712</v>
      </c>
      <c r="B849">
        <v>177</v>
      </c>
      <c r="D849" s="61">
        <v>37712</v>
      </c>
      <c r="E849">
        <v>185</v>
      </c>
      <c r="G849" s="61">
        <v>37712</v>
      </c>
      <c r="H849">
        <v>26.36</v>
      </c>
    </row>
    <row r="850" spans="1:8" x14ac:dyDescent="0.45">
      <c r="A850" s="61">
        <v>37713</v>
      </c>
      <c r="B850">
        <v>168</v>
      </c>
      <c r="D850" s="61">
        <v>37713</v>
      </c>
      <c r="E850">
        <v>176.5</v>
      </c>
      <c r="G850" s="61">
        <v>37713</v>
      </c>
      <c r="H850">
        <v>25.21</v>
      </c>
    </row>
    <row r="851" spans="1:8" x14ac:dyDescent="0.45">
      <c r="A851" s="61">
        <v>37714</v>
      </c>
      <c r="B851">
        <v>167.5</v>
      </c>
      <c r="D851" s="61">
        <v>37714</v>
      </c>
      <c r="E851">
        <v>173</v>
      </c>
      <c r="G851" s="61">
        <v>37714</v>
      </c>
      <c r="H851">
        <v>25.5</v>
      </c>
    </row>
    <row r="852" spans="1:8" x14ac:dyDescent="0.45">
      <c r="A852" s="61">
        <v>37715</v>
      </c>
      <c r="B852">
        <v>177</v>
      </c>
      <c r="D852" s="61">
        <v>37715</v>
      </c>
      <c r="E852">
        <v>180</v>
      </c>
      <c r="G852" s="61">
        <v>37715</v>
      </c>
      <c r="H852">
        <v>24.68</v>
      </c>
    </row>
    <row r="853" spans="1:8" x14ac:dyDescent="0.45">
      <c r="A853" s="61">
        <v>37718</v>
      </c>
      <c r="B853">
        <v>165</v>
      </c>
      <c r="D853" s="61">
        <v>37718</v>
      </c>
      <c r="E853">
        <v>172.5</v>
      </c>
      <c r="G853" s="61">
        <v>37718</v>
      </c>
      <c r="H853">
        <v>24.58</v>
      </c>
    </row>
    <row r="854" spans="1:8" x14ac:dyDescent="0.45">
      <c r="A854" s="61">
        <v>37719</v>
      </c>
      <c r="B854">
        <v>159.5</v>
      </c>
      <c r="D854" s="61">
        <v>37719</v>
      </c>
      <c r="E854">
        <v>170</v>
      </c>
      <c r="G854" s="61">
        <v>37719</v>
      </c>
      <c r="H854">
        <v>24.6</v>
      </c>
    </row>
    <row r="855" spans="1:8" x14ac:dyDescent="0.45">
      <c r="A855" s="61">
        <v>37720</v>
      </c>
      <c r="B855">
        <v>159</v>
      </c>
      <c r="D855" s="61">
        <v>37720</v>
      </c>
      <c r="E855">
        <v>170</v>
      </c>
      <c r="G855" s="61">
        <v>37720</v>
      </c>
      <c r="H855">
        <v>25.25</v>
      </c>
    </row>
    <row r="856" spans="1:8" x14ac:dyDescent="0.45">
      <c r="A856" s="61">
        <v>37721</v>
      </c>
      <c r="B856">
        <v>163</v>
      </c>
      <c r="D856" s="61">
        <v>37721</v>
      </c>
      <c r="E856">
        <v>173</v>
      </c>
      <c r="G856" s="61">
        <v>37721</v>
      </c>
      <c r="H856">
        <v>24.47</v>
      </c>
    </row>
    <row r="857" spans="1:8" x14ac:dyDescent="0.45">
      <c r="A857" s="61">
        <v>37722</v>
      </c>
      <c r="B857">
        <v>156</v>
      </c>
      <c r="D857" s="61">
        <v>37722</v>
      </c>
      <c r="E857">
        <v>165.5</v>
      </c>
      <c r="G857" s="61">
        <v>37722</v>
      </c>
      <c r="H857">
        <v>24.75</v>
      </c>
    </row>
    <row r="858" spans="1:8" x14ac:dyDescent="0.45">
      <c r="A858" s="61">
        <v>37725</v>
      </c>
      <c r="B858">
        <v>156</v>
      </c>
      <c r="D858" s="61">
        <v>37725</v>
      </c>
      <c r="E858">
        <v>165</v>
      </c>
      <c r="G858" s="61">
        <v>37725</v>
      </c>
      <c r="H858">
        <v>24.99</v>
      </c>
    </row>
    <row r="859" spans="1:8" x14ac:dyDescent="0.45">
      <c r="A859" s="61">
        <v>37726</v>
      </c>
      <c r="B859">
        <v>155</v>
      </c>
      <c r="D859" s="61">
        <v>37726</v>
      </c>
      <c r="E859">
        <v>161.5</v>
      </c>
      <c r="G859" s="61">
        <v>37726</v>
      </c>
      <c r="H859">
        <v>25.2</v>
      </c>
    </row>
    <row r="860" spans="1:8" x14ac:dyDescent="0.45">
      <c r="A860" s="61">
        <v>37727</v>
      </c>
      <c r="B860">
        <v>159.5</v>
      </c>
      <c r="D860" s="61">
        <v>37727</v>
      </c>
      <c r="E860">
        <v>167.5</v>
      </c>
      <c r="G860" s="61">
        <v>37727</v>
      </c>
      <c r="H860">
        <v>25.02</v>
      </c>
    </row>
    <row r="861" spans="1:8" x14ac:dyDescent="0.45">
      <c r="A861" s="61">
        <v>37728</v>
      </c>
      <c r="B861">
        <v>153.5</v>
      </c>
      <c r="D861" s="61">
        <v>37728</v>
      </c>
      <c r="E861">
        <v>161.5</v>
      </c>
      <c r="G861" s="61">
        <v>37728</v>
      </c>
      <c r="H861">
        <v>25.88</v>
      </c>
    </row>
    <row r="862" spans="1:8" x14ac:dyDescent="0.45">
      <c r="A862" s="61">
        <v>37729</v>
      </c>
      <c r="B862">
        <v>153.5</v>
      </c>
      <c r="D862" s="61">
        <v>37729</v>
      </c>
      <c r="E862">
        <v>161.5</v>
      </c>
      <c r="G862" s="61">
        <v>37729</v>
      </c>
      <c r="H862">
        <v>25.88</v>
      </c>
    </row>
    <row r="863" spans="1:8" x14ac:dyDescent="0.45">
      <c r="A863" s="61">
        <v>37732</v>
      </c>
      <c r="B863">
        <v>153.5</v>
      </c>
      <c r="D863" s="61">
        <v>37732</v>
      </c>
      <c r="E863">
        <v>161.5</v>
      </c>
      <c r="G863" s="61">
        <v>37732</v>
      </c>
      <c r="H863">
        <v>25.88</v>
      </c>
    </row>
    <row r="864" spans="1:8" x14ac:dyDescent="0.45">
      <c r="A864" s="61">
        <v>37733</v>
      </c>
      <c r="B864">
        <v>149</v>
      </c>
      <c r="D864" s="61">
        <v>37733</v>
      </c>
      <c r="E864">
        <v>157.5</v>
      </c>
      <c r="G864" s="61">
        <v>37733</v>
      </c>
      <c r="H864">
        <v>25.46</v>
      </c>
    </row>
    <row r="865" spans="1:8" x14ac:dyDescent="0.45">
      <c r="A865" s="61">
        <v>37734</v>
      </c>
      <c r="B865">
        <v>151</v>
      </c>
      <c r="D865" s="61">
        <v>37734</v>
      </c>
      <c r="E865">
        <v>160</v>
      </c>
      <c r="G865" s="61">
        <v>37734</v>
      </c>
      <c r="H865">
        <v>24.26</v>
      </c>
    </row>
    <row r="866" spans="1:8" x14ac:dyDescent="0.45">
      <c r="A866" s="61">
        <v>37735</v>
      </c>
      <c r="B866">
        <v>153</v>
      </c>
      <c r="D866" s="61">
        <v>37735</v>
      </c>
      <c r="E866">
        <v>160</v>
      </c>
      <c r="G866" s="61">
        <v>37735</v>
      </c>
      <c r="H866">
        <v>24.33</v>
      </c>
    </row>
    <row r="867" spans="1:8" x14ac:dyDescent="0.45">
      <c r="A867" s="61">
        <v>37736</v>
      </c>
      <c r="B867">
        <v>151.5</v>
      </c>
      <c r="D867" s="61">
        <v>37736</v>
      </c>
      <c r="E867">
        <v>159</v>
      </c>
      <c r="G867" s="61">
        <v>37736</v>
      </c>
      <c r="H867">
        <v>24.09</v>
      </c>
    </row>
    <row r="868" spans="1:8" x14ac:dyDescent="0.45">
      <c r="A868" s="61">
        <v>37739</v>
      </c>
      <c r="B868">
        <v>152.5</v>
      </c>
      <c r="D868" s="61">
        <v>37739</v>
      </c>
      <c r="E868">
        <v>159.5</v>
      </c>
      <c r="G868" s="61">
        <v>37739</v>
      </c>
      <c r="H868">
        <v>23.5</v>
      </c>
    </row>
    <row r="869" spans="1:8" x14ac:dyDescent="0.45">
      <c r="A869" s="61">
        <v>37740</v>
      </c>
      <c r="B869">
        <v>152.5</v>
      </c>
      <c r="D869" s="61">
        <v>37740</v>
      </c>
      <c r="E869">
        <v>160</v>
      </c>
      <c r="G869" s="61">
        <v>37740</v>
      </c>
      <c r="H869">
        <v>23.26</v>
      </c>
    </row>
    <row r="870" spans="1:8" x14ac:dyDescent="0.45">
      <c r="A870" s="61">
        <v>37741</v>
      </c>
      <c r="B870">
        <v>151</v>
      </c>
      <c r="D870" s="61">
        <v>37741</v>
      </c>
      <c r="E870">
        <v>158.5</v>
      </c>
      <c r="G870" s="61">
        <v>37741</v>
      </c>
      <c r="H870">
        <v>23.68</v>
      </c>
    </row>
    <row r="871" spans="1:8" x14ac:dyDescent="0.45">
      <c r="A871" s="61">
        <v>37742</v>
      </c>
      <c r="B871">
        <v>152</v>
      </c>
      <c r="D871" s="61">
        <v>37742</v>
      </c>
      <c r="E871">
        <v>159.5</v>
      </c>
      <c r="G871" s="61">
        <v>37742</v>
      </c>
      <c r="H871">
        <v>23.82</v>
      </c>
    </row>
    <row r="872" spans="1:8" x14ac:dyDescent="0.45">
      <c r="A872" s="61">
        <v>37743</v>
      </c>
      <c r="B872">
        <v>152.5</v>
      </c>
      <c r="D872" s="61">
        <v>37743</v>
      </c>
      <c r="E872">
        <v>159.5</v>
      </c>
      <c r="G872" s="61">
        <v>37743</v>
      </c>
      <c r="H872">
        <v>23.52</v>
      </c>
    </row>
    <row r="873" spans="1:8" x14ac:dyDescent="0.45">
      <c r="A873" s="61">
        <v>37746</v>
      </c>
      <c r="B873">
        <v>152.5</v>
      </c>
      <c r="D873" s="61">
        <v>37746</v>
      </c>
      <c r="E873">
        <v>159.5</v>
      </c>
      <c r="G873" s="61">
        <v>37746</v>
      </c>
      <c r="H873">
        <v>23.52</v>
      </c>
    </row>
    <row r="874" spans="1:8" x14ac:dyDescent="0.45">
      <c r="A874" s="61">
        <v>37747</v>
      </c>
      <c r="B874">
        <v>150.5</v>
      </c>
      <c r="D874" s="61">
        <v>37747</v>
      </c>
      <c r="E874">
        <v>157.5</v>
      </c>
      <c r="G874" s="61">
        <v>37747</v>
      </c>
      <c r="H874">
        <v>23.57</v>
      </c>
    </row>
    <row r="875" spans="1:8" x14ac:dyDescent="0.45">
      <c r="A875" s="61">
        <v>37748</v>
      </c>
      <c r="B875">
        <v>150.5</v>
      </c>
      <c r="D875" s="61">
        <v>37748</v>
      </c>
      <c r="E875">
        <v>157.5</v>
      </c>
      <c r="G875" s="61">
        <v>37748</v>
      </c>
      <c r="H875">
        <v>24.11</v>
      </c>
    </row>
    <row r="876" spans="1:8" x14ac:dyDescent="0.45">
      <c r="A876" s="61">
        <v>37749</v>
      </c>
      <c r="B876">
        <v>152.5</v>
      </c>
      <c r="D876" s="61">
        <v>37749</v>
      </c>
      <c r="E876">
        <v>159.5</v>
      </c>
      <c r="G876" s="61">
        <v>37749</v>
      </c>
      <c r="H876">
        <v>24.65</v>
      </c>
    </row>
    <row r="877" spans="1:8" x14ac:dyDescent="0.45">
      <c r="A877" s="61">
        <v>37750</v>
      </c>
      <c r="B877">
        <v>151</v>
      </c>
      <c r="D877" s="61">
        <v>37750</v>
      </c>
      <c r="E877">
        <v>159</v>
      </c>
      <c r="G877" s="61">
        <v>37750</v>
      </c>
      <c r="H877">
        <v>25.1</v>
      </c>
    </row>
    <row r="878" spans="1:8" x14ac:dyDescent="0.45">
      <c r="A878" s="61">
        <v>37753</v>
      </c>
      <c r="B878">
        <v>151</v>
      </c>
      <c r="D878" s="61">
        <v>37753</v>
      </c>
      <c r="E878">
        <v>159</v>
      </c>
      <c r="G878" s="61">
        <v>37753</v>
      </c>
      <c r="H878">
        <v>24.89</v>
      </c>
    </row>
    <row r="879" spans="1:8" x14ac:dyDescent="0.45">
      <c r="A879" s="61">
        <v>37754</v>
      </c>
      <c r="B879">
        <v>148</v>
      </c>
      <c r="D879" s="61">
        <v>37754</v>
      </c>
      <c r="E879">
        <v>155.5</v>
      </c>
      <c r="G879" s="61">
        <v>37754</v>
      </c>
      <c r="H879">
        <v>25.9</v>
      </c>
    </row>
    <row r="880" spans="1:8" x14ac:dyDescent="0.45">
      <c r="A880" s="61">
        <v>37755</v>
      </c>
      <c r="B880">
        <v>150</v>
      </c>
      <c r="D880" s="61">
        <v>37755</v>
      </c>
      <c r="E880">
        <v>157</v>
      </c>
      <c r="G880" s="61">
        <v>37755</v>
      </c>
      <c r="H880">
        <v>26.75</v>
      </c>
    </row>
    <row r="881" spans="1:8" x14ac:dyDescent="0.45">
      <c r="A881" s="61">
        <v>37756</v>
      </c>
      <c r="B881">
        <v>145</v>
      </c>
      <c r="D881" s="61">
        <v>37756</v>
      </c>
      <c r="E881">
        <v>153</v>
      </c>
      <c r="G881" s="61">
        <v>37756</v>
      </c>
      <c r="H881">
        <v>26.73</v>
      </c>
    </row>
    <row r="882" spans="1:8" x14ac:dyDescent="0.45">
      <c r="A882" s="61">
        <v>37757</v>
      </c>
      <c r="B882">
        <v>147.5</v>
      </c>
      <c r="D882" s="61">
        <v>37757</v>
      </c>
      <c r="E882">
        <v>154.5</v>
      </c>
      <c r="G882" s="61">
        <v>37757</v>
      </c>
      <c r="H882">
        <v>26.1</v>
      </c>
    </row>
    <row r="883" spans="1:8" x14ac:dyDescent="0.45">
      <c r="A883" s="61">
        <v>37760</v>
      </c>
      <c r="B883">
        <v>143.5</v>
      </c>
      <c r="D883" s="61">
        <v>37760</v>
      </c>
      <c r="E883">
        <v>152</v>
      </c>
      <c r="G883" s="61">
        <v>37760</v>
      </c>
      <c r="H883">
        <v>25.61</v>
      </c>
    </row>
    <row r="884" spans="1:8" x14ac:dyDescent="0.45">
      <c r="A884" s="61">
        <v>37761</v>
      </c>
      <c r="B884">
        <v>149</v>
      </c>
      <c r="D884" s="61">
        <v>37761</v>
      </c>
      <c r="E884">
        <v>156</v>
      </c>
      <c r="G884" s="61">
        <v>37761</v>
      </c>
      <c r="H884">
        <v>25.65</v>
      </c>
    </row>
    <row r="885" spans="1:8" x14ac:dyDescent="0.45">
      <c r="A885" s="61">
        <v>37762</v>
      </c>
      <c r="B885">
        <v>145</v>
      </c>
      <c r="D885" s="61">
        <v>37762</v>
      </c>
      <c r="E885">
        <v>152</v>
      </c>
      <c r="G885" s="61">
        <v>37762</v>
      </c>
      <c r="H885">
        <v>26.21</v>
      </c>
    </row>
    <row r="886" spans="1:8" x14ac:dyDescent="0.45">
      <c r="A886" s="61">
        <v>37763</v>
      </c>
      <c r="B886">
        <v>145</v>
      </c>
      <c r="D886" s="61">
        <v>37763</v>
      </c>
      <c r="E886">
        <v>152</v>
      </c>
      <c r="G886" s="61">
        <v>37763</v>
      </c>
      <c r="H886">
        <v>25.97</v>
      </c>
    </row>
    <row r="887" spans="1:8" x14ac:dyDescent="0.45">
      <c r="A887" s="61">
        <v>37764</v>
      </c>
      <c r="B887">
        <v>148</v>
      </c>
      <c r="D887" s="61">
        <v>37764</v>
      </c>
      <c r="E887">
        <v>156</v>
      </c>
      <c r="G887" s="61">
        <v>37764</v>
      </c>
      <c r="H887">
        <v>26.24</v>
      </c>
    </row>
    <row r="888" spans="1:8" x14ac:dyDescent="0.45">
      <c r="A888" s="61">
        <v>37767</v>
      </c>
      <c r="B888">
        <v>148</v>
      </c>
      <c r="D888" s="61">
        <v>37767</v>
      </c>
      <c r="E888">
        <v>156</v>
      </c>
      <c r="G888" s="61">
        <v>37767</v>
      </c>
      <c r="H888">
        <v>26.24</v>
      </c>
    </row>
    <row r="889" spans="1:8" x14ac:dyDescent="0.45">
      <c r="A889" s="61">
        <v>37768</v>
      </c>
      <c r="B889">
        <v>146</v>
      </c>
      <c r="D889" s="61">
        <v>37768</v>
      </c>
      <c r="E889">
        <v>154</v>
      </c>
      <c r="G889" s="61">
        <v>37768</v>
      </c>
      <c r="H889">
        <v>26.34</v>
      </c>
    </row>
    <row r="890" spans="1:8" x14ac:dyDescent="0.45">
      <c r="A890" s="61">
        <v>37769</v>
      </c>
      <c r="B890">
        <v>146</v>
      </c>
      <c r="D890" s="61">
        <v>37769</v>
      </c>
      <c r="E890">
        <v>154</v>
      </c>
      <c r="G890" s="61">
        <v>37769</v>
      </c>
      <c r="H890">
        <v>25.59</v>
      </c>
    </row>
    <row r="891" spans="1:8" x14ac:dyDescent="0.45">
      <c r="A891" s="61">
        <v>37770</v>
      </c>
      <c r="B891">
        <v>147</v>
      </c>
      <c r="D891" s="61">
        <v>37770</v>
      </c>
      <c r="E891">
        <v>154.5</v>
      </c>
      <c r="G891" s="61">
        <v>37770</v>
      </c>
      <c r="H891">
        <v>26.03</v>
      </c>
    </row>
    <row r="892" spans="1:8" x14ac:dyDescent="0.45">
      <c r="A892" s="61">
        <v>37771</v>
      </c>
      <c r="B892">
        <v>145</v>
      </c>
      <c r="D892" s="61">
        <v>37771</v>
      </c>
      <c r="E892">
        <v>152</v>
      </c>
      <c r="G892" s="61">
        <v>37771</v>
      </c>
      <c r="H892">
        <v>26.32</v>
      </c>
    </row>
    <row r="893" spans="1:8" x14ac:dyDescent="0.45">
      <c r="A893" s="61">
        <v>37774</v>
      </c>
      <c r="B893">
        <v>145</v>
      </c>
      <c r="D893" s="61">
        <v>37774</v>
      </c>
      <c r="E893">
        <v>152</v>
      </c>
      <c r="G893" s="61">
        <v>37774</v>
      </c>
      <c r="H893">
        <v>27.38</v>
      </c>
    </row>
    <row r="894" spans="1:8" x14ac:dyDescent="0.45">
      <c r="A894" s="61">
        <v>37775</v>
      </c>
      <c r="B894">
        <v>153</v>
      </c>
      <c r="D894" s="61">
        <v>37775</v>
      </c>
      <c r="E894">
        <v>161</v>
      </c>
      <c r="G894" s="61">
        <v>37775</v>
      </c>
      <c r="H894">
        <v>27.28</v>
      </c>
    </row>
    <row r="895" spans="1:8" x14ac:dyDescent="0.45">
      <c r="A895" s="61">
        <v>37776</v>
      </c>
      <c r="B895">
        <v>150</v>
      </c>
      <c r="D895" s="61">
        <v>37776</v>
      </c>
      <c r="E895">
        <v>158</v>
      </c>
      <c r="G895" s="61">
        <v>37776</v>
      </c>
      <c r="H895">
        <v>26.81</v>
      </c>
    </row>
    <row r="896" spans="1:8" x14ac:dyDescent="0.45">
      <c r="A896" s="61">
        <v>37777</v>
      </c>
      <c r="B896">
        <v>151</v>
      </c>
      <c r="D896" s="61">
        <v>37777</v>
      </c>
      <c r="E896">
        <v>159</v>
      </c>
      <c r="G896" s="61">
        <v>37777</v>
      </c>
      <c r="H896">
        <v>27.44</v>
      </c>
    </row>
    <row r="897" spans="1:8" x14ac:dyDescent="0.45">
      <c r="A897" s="61">
        <v>37778</v>
      </c>
      <c r="B897">
        <v>151</v>
      </c>
      <c r="D897" s="61">
        <v>37778</v>
      </c>
      <c r="E897">
        <v>159</v>
      </c>
      <c r="G897" s="61">
        <v>37778</v>
      </c>
      <c r="H897">
        <v>27.78</v>
      </c>
    </row>
    <row r="898" spans="1:8" x14ac:dyDescent="0.45">
      <c r="A898" s="61">
        <v>37781</v>
      </c>
      <c r="B898">
        <v>154</v>
      </c>
      <c r="D898" s="61">
        <v>37781</v>
      </c>
      <c r="E898">
        <v>162.5</v>
      </c>
      <c r="G898" s="61">
        <v>37781</v>
      </c>
      <c r="H898">
        <v>27.85</v>
      </c>
    </row>
    <row r="899" spans="1:8" x14ac:dyDescent="0.45">
      <c r="A899" s="61">
        <v>37782</v>
      </c>
      <c r="B899">
        <v>157</v>
      </c>
      <c r="D899" s="61">
        <v>37782</v>
      </c>
      <c r="E899">
        <v>165</v>
      </c>
      <c r="G899" s="61">
        <v>37782</v>
      </c>
      <c r="H899">
        <v>28.08</v>
      </c>
    </row>
    <row r="900" spans="1:8" x14ac:dyDescent="0.45">
      <c r="A900" s="61">
        <v>37783</v>
      </c>
      <c r="B900">
        <v>154</v>
      </c>
      <c r="D900" s="61">
        <v>37783</v>
      </c>
      <c r="E900">
        <v>162.5</v>
      </c>
      <c r="G900" s="61">
        <v>37783</v>
      </c>
      <c r="H900">
        <v>28.39</v>
      </c>
    </row>
    <row r="901" spans="1:8" x14ac:dyDescent="0.45">
      <c r="A901" s="61">
        <v>37784</v>
      </c>
      <c r="B901">
        <v>154</v>
      </c>
      <c r="D901" s="61">
        <v>37784</v>
      </c>
      <c r="E901">
        <v>162.5</v>
      </c>
      <c r="G901" s="61">
        <v>37784</v>
      </c>
      <c r="H901">
        <v>27.83</v>
      </c>
    </row>
    <row r="902" spans="1:8" x14ac:dyDescent="0.45">
      <c r="A902" s="61">
        <v>37785</v>
      </c>
      <c r="B902">
        <v>154.5</v>
      </c>
      <c r="D902" s="61">
        <v>37785</v>
      </c>
      <c r="E902">
        <v>164.5</v>
      </c>
      <c r="G902" s="61">
        <v>37785</v>
      </c>
      <c r="H902">
        <v>27.46</v>
      </c>
    </row>
    <row r="903" spans="1:8" x14ac:dyDescent="0.45">
      <c r="A903" s="61">
        <v>37788</v>
      </c>
      <c r="B903">
        <v>150.5</v>
      </c>
      <c r="D903" s="61">
        <v>37788</v>
      </c>
      <c r="E903">
        <v>160.5</v>
      </c>
      <c r="G903" s="61">
        <v>37788</v>
      </c>
      <c r="H903">
        <v>26.65</v>
      </c>
    </row>
    <row r="904" spans="1:8" x14ac:dyDescent="0.45">
      <c r="A904" s="61">
        <v>37789</v>
      </c>
      <c r="B904">
        <v>154</v>
      </c>
      <c r="D904" s="61">
        <v>37789</v>
      </c>
      <c r="E904">
        <v>163</v>
      </c>
      <c r="G904" s="61">
        <v>37789</v>
      </c>
      <c r="H904">
        <v>26.67</v>
      </c>
    </row>
    <row r="905" spans="1:8" x14ac:dyDescent="0.45">
      <c r="A905" s="61">
        <v>37790</v>
      </c>
      <c r="B905">
        <v>155</v>
      </c>
      <c r="D905" s="61">
        <v>37790</v>
      </c>
      <c r="E905">
        <v>162.5</v>
      </c>
      <c r="G905" s="61">
        <v>37790</v>
      </c>
      <c r="H905">
        <v>26.26</v>
      </c>
    </row>
    <row r="906" spans="1:8" x14ac:dyDescent="0.45">
      <c r="A906" s="61">
        <v>37791</v>
      </c>
      <c r="B906">
        <v>152.5</v>
      </c>
      <c r="D906" s="61">
        <v>37791</v>
      </c>
      <c r="E906">
        <v>160.5</v>
      </c>
      <c r="G906" s="61">
        <v>37791</v>
      </c>
      <c r="H906">
        <v>26.29</v>
      </c>
    </row>
    <row r="907" spans="1:8" x14ac:dyDescent="0.45">
      <c r="A907" s="61">
        <v>37792</v>
      </c>
      <c r="B907">
        <v>153</v>
      </c>
      <c r="D907" s="61">
        <v>37792</v>
      </c>
      <c r="E907">
        <v>162</v>
      </c>
      <c r="G907" s="61">
        <v>37792</v>
      </c>
      <c r="H907">
        <v>27.02</v>
      </c>
    </row>
    <row r="908" spans="1:8" x14ac:dyDescent="0.45">
      <c r="A908" s="61">
        <v>37795</v>
      </c>
      <c r="B908">
        <v>155</v>
      </c>
      <c r="D908" s="61">
        <v>37795</v>
      </c>
      <c r="E908">
        <v>165</v>
      </c>
      <c r="G908" s="61">
        <v>37795</v>
      </c>
      <c r="H908">
        <v>26.93</v>
      </c>
    </row>
    <row r="909" spans="1:8" x14ac:dyDescent="0.45">
      <c r="A909" s="61">
        <v>37796</v>
      </c>
      <c r="B909">
        <v>164.5</v>
      </c>
      <c r="D909" s="61">
        <v>37796</v>
      </c>
      <c r="E909">
        <v>173</v>
      </c>
      <c r="G909" s="61">
        <v>37796</v>
      </c>
      <c r="H909">
        <v>26.62</v>
      </c>
    </row>
    <row r="910" spans="1:8" x14ac:dyDescent="0.45">
      <c r="A910" s="61">
        <v>37797</v>
      </c>
      <c r="B910">
        <v>168</v>
      </c>
      <c r="D910" s="61">
        <v>37797</v>
      </c>
      <c r="E910">
        <v>173</v>
      </c>
      <c r="G910" s="61">
        <v>37797</v>
      </c>
      <c r="H910">
        <v>27.65</v>
      </c>
    </row>
    <row r="911" spans="1:8" x14ac:dyDescent="0.45">
      <c r="A911" s="61">
        <v>37798</v>
      </c>
      <c r="B911">
        <v>168.5</v>
      </c>
      <c r="D911" s="61">
        <v>37798</v>
      </c>
      <c r="E911">
        <v>178</v>
      </c>
      <c r="G911" s="61">
        <v>37798</v>
      </c>
      <c r="H911">
        <v>27.04</v>
      </c>
    </row>
    <row r="912" spans="1:8" x14ac:dyDescent="0.45">
      <c r="A912" s="61">
        <v>37799</v>
      </c>
      <c r="B912">
        <v>173.5</v>
      </c>
      <c r="D912" s="61">
        <v>37799</v>
      </c>
      <c r="E912">
        <v>182.5</v>
      </c>
      <c r="G912" s="61">
        <v>37799</v>
      </c>
      <c r="H912">
        <v>27.3</v>
      </c>
    </row>
    <row r="913" spans="1:8" x14ac:dyDescent="0.45">
      <c r="A913" s="61">
        <v>37802</v>
      </c>
      <c r="B913">
        <v>173</v>
      </c>
      <c r="D913" s="61">
        <v>37802</v>
      </c>
      <c r="E913">
        <v>178</v>
      </c>
      <c r="G913" s="61">
        <v>37802</v>
      </c>
      <c r="H913">
        <v>28.33</v>
      </c>
    </row>
    <row r="914" spans="1:8" x14ac:dyDescent="0.45">
      <c r="A914" s="61">
        <v>37803</v>
      </c>
      <c r="B914">
        <v>173</v>
      </c>
      <c r="D914" s="61">
        <v>37803</v>
      </c>
      <c r="E914">
        <v>178</v>
      </c>
      <c r="G914" s="61">
        <v>37803</v>
      </c>
      <c r="H914">
        <v>28.31</v>
      </c>
    </row>
    <row r="915" spans="1:8" x14ac:dyDescent="0.45">
      <c r="A915" s="61">
        <v>37804</v>
      </c>
      <c r="B915">
        <v>175</v>
      </c>
      <c r="D915" s="61">
        <v>37804</v>
      </c>
      <c r="E915">
        <v>177</v>
      </c>
      <c r="G915" s="61">
        <v>37804</v>
      </c>
      <c r="H915">
        <v>27.97</v>
      </c>
    </row>
    <row r="916" spans="1:8" x14ac:dyDescent="0.45">
      <c r="A916" s="61">
        <v>37805</v>
      </c>
      <c r="B916">
        <v>185.5</v>
      </c>
      <c r="D916" s="61">
        <v>37805</v>
      </c>
      <c r="E916">
        <v>189.5</v>
      </c>
      <c r="G916" s="61">
        <v>37805</v>
      </c>
      <c r="H916">
        <v>28.2</v>
      </c>
    </row>
    <row r="917" spans="1:8" x14ac:dyDescent="0.45">
      <c r="A917" s="61">
        <v>37806</v>
      </c>
      <c r="B917">
        <v>183.5</v>
      </c>
      <c r="D917" s="61">
        <v>37806</v>
      </c>
      <c r="E917">
        <v>189</v>
      </c>
      <c r="G917" s="61">
        <v>37806</v>
      </c>
      <c r="H917">
        <v>27.63</v>
      </c>
    </row>
    <row r="918" spans="1:8" x14ac:dyDescent="0.45">
      <c r="A918" s="61">
        <v>37809</v>
      </c>
      <c r="B918">
        <v>183.5</v>
      </c>
      <c r="D918" s="61">
        <v>37809</v>
      </c>
      <c r="E918">
        <v>189</v>
      </c>
      <c r="G918" s="61">
        <v>37809</v>
      </c>
      <c r="H918">
        <v>27.82</v>
      </c>
    </row>
    <row r="919" spans="1:8" x14ac:dyDescent="0.45">
      <c r="A919" s="61">
        <v>37810</v>
      </c>
      <c r="B919">
        <v>183</v>
      </c>
      <c r="D919" s="61">
        <v>37810</v>
      </c>
      <c r="E919">
        <v>186.5</v>
      </c>
      <c r="G919" s="61">
        <v>37810</v>
      </c>
      <c r="H919">
        <v>27.97</v>
      </c>
    </row>
    <row r="920" spans="1:8" x14ac:dyDescent="0.45">
      <c r="A920" s="61">
        <v>37811</v>
      </c>
      <c r="B920">
        <v>180</v>
      </c>
      <c r="D920" s="61">
        <v>37811</v>
      </c>
      <c r="E920">
        <v>186</v>
      </c>
      <c r="G920" s="61">
        <v>37811</v>
      </c>
      <c r="H920">
        <v>28.71</v>
      </c>
    </row>
    <row r="921" spans="1:8" x14ac:dyDescent="0.45">
      <c r="A921" s="61">
        <v>37812</v>
      </c>
      <c r="B921">
        <v>180</v>
      </c>
      <c r="D921" s="61">
        <v>37812</v>
      </c>
      <c r="E921">
        <v>188</v>
      </c>
      <c r="G921" s="61">
        <v>37812</v>
      </c>
      <c r="H921">
        <v>28.88</v>
      </c>
    </row>
    <row r="922" spans="1:8" x14ac:dyDescent="0.45">
      <c r="A922" s="61">
        <v>37813</v>
      </c>
      <c r="B922">
        <v>189</v>
      </c>
      <c r="D922" s="61">
        <v>37813</v>
      </c>
      <c r="E922">
        <v>194.5</v>
      </c>
      <c r="G922" s="61">
        <v>37813</v>
      </c>
      <c r="H922">
        <v>29.19</v>
      </c>
    </row>
    <row r="923" spans="1:8" x14ac:dyDescent="0.45">
      <c r="A923" s="61">
        <v>37816</v>
      </c>
      <c r="B923">
        <v>188</v>
      </c>
      <c r="D923" s="61">
        <v>37816</v>
      </c>
      <c r="E923">
        <v>194</v>
      </c>
      <c r="G923" s="61">
        <v>37816</v>
      </c>
      <c r="H923">
        <v>28.96</v>
      </c>
    </row>
    <row r="924" spans="1:8" x14ac:dyDescent="0.45">
      <c r="A924" s="61">
        <v>37817</v>
      </c>
      <c r="B924">
        <v>185.5</v>
      </c>
      <c r="D924" s="61">
        <v>37817</v>
      </c>
      <c r="E924">
        <v>192.5</v>
      </c>
      <c r="G924" s="61">
        <v>37817</v>
      </c>
      <c r="H924">
        <v>29.17</v>
      </c>
    </row>
    <row r="925" spans="1:8" x14ac:dyDescent="0.45">
      <c r="A925" s="61">
        <v>37818</v>
      </c>
      <c r="B925">
        <v>190</v>
      </c>
      <c r="D925" s="61">
        <v>37818</v>
      </c>
      <c r="E925">
        <v>198</v>
      </c>
      <c r="G925" s="61">
        <v>37818</v>
      </c>
      <c r="H925">
        <v>28.72</v>
      </c>
    </row>
    <row r="926" spans="1:8" x14ac:dyDescent="0.45">
      <c r="A926" s="61">
        <v>37819</v>
      </c>
      <c r="B926">
        <v>182</v>
      </c>
      <c r="D926" s="61">
        <v>37819</v>
      </c>
      <c r="E926">
        <v>192</v>
      </c>
      <c r="G926" s="61">
        <v>37819</v>
      </c>
      <c r="H926">
        <v>28.62</v>
      </c>
    </row>
    <row r="927" spans="1:8" x14ac:dyDescent="0.45">
      <c r="A927" s="61">
        <v>37820</v>
      </c>
      <c r="B927">
        <v>177.5</v>
      </c>
      <c r="D927" s="61">
        <v>37820</v>
      </c>
      <c r="E927">
        <v>187</v>
      </c>
      <c r="G927" s="61">
        <v>37820</v>
      </c>
      <c r="H927">
        <v>28.93</v>
      </c>
    </row>
    <row r="928" spans="1:8" x14ac:dyDescent="0.45">
      <c r="A928" s="61">
        <v>37823</v>
      </c>
      <c r="B928">
        <v>177</v>
      </c>
      <c r="D928" s="61">
        <v>37823</v>
      </c>
      <c r="E928">
        <v>187</v>
      </c>
      <c r="G928" s="61">
        <v>37823</v>
      </c>
      <c r="H928">
        <v>28.69</v>
      </c>
    </row>
    <row r="929" spans="1:8" x14ac:dyDescent="0.45">
      <c r="A929" s="61">
        <v>37824</v>
      </c>
      <c r="B929">
        <v>178</v>
      </c>
      <c r="D929" s="61">
        <v>37824</v>
      </c>
      <c r="E929">
        <v>188</v>
      </c>
      <c r="G929" s="61">
        <v>37824</v>
      </c>
      <c r="H929">
        <v>27.49</v>
      </c>
    </row>
    <row r="930" spans="1:8" x14ac:dyDescent="0.45">
      <c r="A930" s="61">
        <v>37825</v>
      </c>
      <c r="B930">
        <v>174.5</v>
      </c>
      <c r="D930" s="61">
        <v>37825</v>
      </c>
      <c r="E930">
        <v>180.5</v>
      </c>
      <c r="G930" s="61">
        <v>37825</v>
      </c>
      <c r="H930">
        <v>27.78</v>
      </c>
    </row>
    <row r="931" spans="1:8" x14ac:dyDescent="0.45">
      <c r="A931" s="61">
        <v>37826</v>
      </c>
      <c r="B931">
        <v>176.5</v>
      </c>
      <c r="D931" s="61">
        <v>37826</v>
      </c>
      <c r="E931">
        <v>183</v>
      </c>
      <c r="G931" s="61">
        <v>37826</v>
      </c>
      <c r="H931">
        <v>28.16</v>
      </c>
    </row>
    <row r="932" spans="1:8" x14ac:dyDescent="0.45">
      <c r="A932" s="61">
        <v>37827</v>
      </c>
      <c r="B932">
        <v>174.5</v>
      </c>
      <c r="D932" s="61">
        <v>37827</v>
      </c>
      <c r="E932">
        <v>180.5</v>
      </c>
      <c r="G932" s="61">
        <v>37827</v>
      </c>
      <c r="H932">
        <v>28.18</v>
      </c>
    </row>
    <row r="933" spans="1:8" x14ac:dyDescent="0.45">
      <c r="A933" s="61">
        <v>37830</v>
      </c>
      <c r="B933">
        <v>174</v>
      </c>
      <c r="D933" s="61">
        <v>37830</v>
      </c>
      <c r="E933">
        <v>180</v>
      </c>
      <c r="G933" s="61">
        <v>37830</v>
      </c>
      <c r="H933">
        <v>28.03</v>
      </c>
    </row>
    <row r="934" spans="1:8" x14ac:dyDescent="0.45">
      <c r="A934" s="61">
        <v>37831</v>
      </c>
      <c r="B934">
        <v>171</v>
      </c>
      <c r="D934" s="61">
        <v>37831</v>
      </c>
      <c r="E934">
        <v>177.5</v>
      </c>
      <c r="G934" s="61">
        <v>37831</v>
      </c>
      <c r="H934">
        <v>28.1</v>
      </c>
    </row>
    <row r="935" spans="1:8" x14ac:dyDescent="0.45">
      <c r="A935" s="61">
        <v>37832</v>
      </c>
      <c r="B935">
        <v>173.5</v>
      </c>
      <c r="D935" s="61">
        <v>37832</v>
      </c>
      <c r="E935">
        <v>179</v>
      </c>
      <c r="G935" s="61">
        <v>37832</v>
      </c>
      <c r="H935">
        <v>28.5</v>
      </c>
    </row>
    <row r="936" spans="1:8" x14ac:dyDescent="0.45">
      <c r="A936" s="61">
        <v>37833</v>
      </c>
      <c r="B936">
        <v>174.5</v>
      </c>
      <c r="D936" s="61">
        <v>37833</v>
      </c>
      <c r="E936">
        <v>181</v>
      </c>
      <c r="G936" s="61">
        <v>37833</v>
      </c>
      <c r="H936">
        <v>28.37</v>
      </c>
    </row>
    <row r="937" spans="1:8" x14ac:dyDescent="0.45">
      <c r="A937" s="61">
        <v>37834</v>
      </c>
      <c r="B937">
        <v>177.5</v>
      </c>
      <c r="D937" s="61">
        <v>37834</v>
      </c>
      <c r="E937">
        <v>184</v>
      </c>
      <c r="G937" s="61">
        <v>37834</v>
      </c>
      <c r="H937">
        <v>29.99</v>
      </c>
    </row>
    <row r="938" spans="1:8" x14ac:dyDescent="0.45">
      <c r="A938" s="61">
        <v>37837</v>
      </c>
      <c r="B938">
        <v>178.5</v>
      </c>
      <c r="D938" s="61">
        <v>37837</v>
      </c>
      <c r="E938">
        <v>187.5</v>
      </c>
      <c r="G938" s="61">
        <v>37837</v>
      </c>
      <c r="H938">
        <v>29.53</v>
      </c>
    </row>
    <row r="939" spans="1:8" x14ac:dyDescent="0.45">
      <c r="A939" s="61">
        <v>37838</v>
      </c>
      <c r="B939">
        <v>180</v>
      </c>
      <c r="D939" s="61">
        <v>37838</v>
      </c>
      <c r="E939">
        <v>186.5</v>
      </c>
      <c r="G939" s="61">
        <v>37838</v>
      </c>
      <c r="H939">
        <v>29.93</v>
      </c>
    </row>
    <row r="940" spans="1:8" x14ac:dyDescent="0.45">
      <c r="A940" s="61">
        <v>37839</v>
      </c>
      <c r="B940">
        <v>173</v>
      </c>
      <c r="D940" s="61">
        <v>37839</v>
      </c>
      <c r="E940">
        <v>181.5</v>
      </c>
      <c r="G940" s="61">
        <v>37839</v>
      </c>
      <c r="H940">
        <v>29.48</v>
      </c>
    </row>
    <row r="941" spans="1:8" x14ac:dyDescent="0.45">
      <c r="A941" s="61">
        <v>37840</v>
      </c>
      <c r="B941">
        <v>172.5</v>
      </c>
      <c r="D941" s="61">
        <v>37840</v>
      </c>
      <c r="E941">
        <v>179</v>
      </c>
      <c r="G941" s="61">
        <v>37840</v>
      </c>
      <c r="H941">
        <v>30.25</v>
      </c>
    </row>
    <row r="942" spans="1:8" x14ac:dyDescent="0.45">
      <c r="A942" s="61">
        <v>37841</v>
      </c>
      <c r="B942">
        <v>174.5</v>
      </c>
      <c r="D942" s="61">
        <v>37841</v>
      </c>
      <c r="E942">
        <v>182.5</v>
      </c>
      <c r="G942" s="61">
        <v>37841</v>
      </c>
      <c r="H942">
        <v>29.99</v>
      </c>
    </row>
    <row r="943" spans="1:8" x14ac:dyDescent="0.45">
      <c r="A943" s="61">
        <v>37844</v>
      </c>
      <c r="B943">
        <v>175.5</v>
      </c>
      <c r="D943" s="61">
        <v>37844</v>
      </c>
      <c r="E943">
        <v>182</v>
      </c>
      <c r="G943" s="61">
        <v>37844</v>
      </c>
      <c r="H943">
        <v>29.91</v>
      </c>
    </row>
    <row r="944" spans="1:8" x14ac:dyDescent="0.45">
      <c r="A944" s="61">
        <v>37845</v>
      </c>
      <c r="B944">
        <v>177</v>
      </c>
      <c r="D944" s="61">
        <v>37845</v>
      </c>
      <c r="E944">
        <v>183</v>
      </c>
      <c r="G944" s="61">
        <v>37845</v>
      </c>
      <c r="H944">
        <v>29.87</v>
      </c>
    </row>
    <row r="945" spans="1:8" x14ac:dyDescent="0.45">
      <c r="A945" s="61">
        <v>37846</v>
      </c>
      <c r="B945">
        <v>170.5</v>
      </c>
      <c r="D945" s="61">
        <v>37846</v>
      </c>
      <c r="E945">
        <v>178.5</v>
      </c>
      <c r="G945" s="61">
        <v>37846</v>
      </c>
      <c r="H945">
        <v>29.01</v>
      </c>
    </row>
    <row r="946" spans="1:8" x14ac:dyDescent="0.45">
      <c r="A946" s="61">
        <v>37847</v>
      </c>
      <c r="B946">
        <v>170.5</v>
      </c>
      <c r="D946" s="61">
        <v>37847</v>
      </c>
      <c r="E946">
        <v>178.5</v>
      </c>
      <c r="G946" s="61">
        <v>37847</v>
      </c>
      <c r="H946">
        <v>28.83</v>
      </c>
    </row>
    <row r="947" spans="1:8" x14ac:dyDescent="0.45">
      <c r="A947" s="61">
        <v>37848</v>
      </c>
      <c r="B947">
        <v>171</v>
      </c>
      <c r="D947" s="61">
        <v>37848</v>
      </c>
      <c r="E947">
        <v>177</v>
      </c>
      <c r="G947" s="61">
        <v>37848</v>
      </c>
      <c r="H947">
        <v>28.81</v>
      </c>
    </row>
    <row r="948" spans="1:8" x14ac:dyDescent="0.45">
      <c r="A948" s="61">
        <v>37851</v>
      </c>
      <c r="B948">
        <v>169.5</v>
      </c>
      <c r="D948" s="61">
        <v>37851</v>
      </c>
      <c r="E948">
        <v>176.5</v>
      </c>
      <c r="G948" s="61">
        <v>37851</v>
      </c>
      <c r="H948">
        <v>28.66</v>
      </c>
    </row>
    <row r="949" spans="1:8" x14ac:dyDescent="0.45">
      <c r="A949" s="61">
        <v>37852</v>
      </c>
      <c r="B949">
        <v>172</v>
      </c>
      <c r="D949" s="61">
        <v>37852</v>
      </c>
      <c r="E949">
        <v>178.5</v>
      </c>
      <c r="G949" s="61">
        <v>37852</v>
      </c>
      <c r="H949">
        <v>28.47</v>
      </c>
    </row>
    <row r="950" spans="1:8" x14ac:dyDescent="0.45">
      <c r="A950" s="61">
        <v>37853</v>
      </c>
      <c r="B950">
        <v>168.5</v>
      </c>
      <c r="D950" s="61">
        <v>37853</v>
      </c>
      <c r="E950">
        <v>176</v>
      </c>
      <c r="G950" s="61">
        <v>37853</v>
      </c>
      <c r="H950">
        <v>28.84</v>
      </c>
    </row>
    <row r="951" spans="1:8" x14ac:dyDescent="0.45">
      <c r="A951" s="61">
        <v>37854</v>
      </c>
      <c r="B951">
        <v>168.5</v>
      </c>
      <c r="D951" s="61">
        <v>37854</v>
      </c>
      <c r="E951">
        <v>176</v>
      </c>
      <c r="G951" s="61">
        <v>37854</v>
      </c>
      <c r="H951">
        <v>29.71</v>
      </c>
    </row>
    <row r="952" spans="1:8" x14ac:dyDescent="0.45">
      <c r="A952" s="61">
        <v>37855</v>
      </c>
      <c r="B952">
        <v>163.5</v>
      </c>
      <c r="D952" s="61">
        <v>37855</v>
      </c>
      <c r="E952">
        <v>173.5</v>
      </c>
      <c r="G952" s="61">
        <v>37855</v>
      </c>
      <c r="H952">
        <v>29.7</v>
      </c>
    </row>
    <row r="953" spans="1:8" x14ac:dyDescent="0.45">
      <c r="A953" s="61">
        <v>37858</v>
      </c>
      <c r="B953">
        <v>163.5</v>
      </c>
      <c r="D953" s="61">
        <v>37858</v>
      </c>
      <c r="E953">
        <v>173.5</v>
      </c>
      <c r="G953" s="61">
        <v>37858</v>
      </c>
      <c r="H953">
        <v>29.7</v>
      </c>
    </row>
    <row r="954" spans="1:8" x14ac:dyDescent="0.45">
      <c r="A954" s="61">
        <v>37859</v>
      </c>
      <c r="B954">
        <v>170.5</v>
      </c>
      <c r="D954" s="61">
        <v>37859</v>
      </c>
      <c r="E954">
        <v>178</v>
      </c>
      <c r="G954" s="61">
        <v>37859</v>
      </c>
      <c r="H954">
        <v>29.77</v>
      </c>
    </row>
    <row r="955" spans="1:8" x14ac:dyDescent="0.45">
      <c r="A955" s="61">
        <v>37860</v>
      </c>
      <c r="B955">
        <v>167.5</v>
      </c>
      <c r="D955" s="61">
        <v>37860</v>
      </c>
      <c r="E955">
        <v>177.5</v>
      </c>
      <c r="G955" s="61">
        <v>37860</v>
      </c>
      <c r="H955">
        <v>29.18</v>
      </c>
    </row>
    <row r="956" spans="1:8" x14ac:dyDescent="0.45">
      <c r="A956" s="61">
        <v>37861</v>
      </c>
      <c r="B956">
        <v>166.5</v>
      </c>
      <c r="D956" s="61">
        <v>37861</v>
      </c>
      <c r="E956">
        <v>173.5</v>
      </c>
      <c r="G956" s="61">
        <v>37861</v>
      </c>
      <c r="H956">
        <v>29.44</v>
      </c>
    </row>
    <row r="957" spans="1:8" x14ac:dyDescent="0.45">
      <c r="A957" s="61">
        <v>37862</v>
      </c>
      <c r="B957">
        <v>167</v>
      </c>
      <c r="D957" s="61">
        <v>37862</v>
      </c>
      <c r="E957">
        <v>174.5</v>
      </c>
      <c r="G957" s="61">
        <v>37862</v>
      </c>
      <c r="H957">
        <v>29.49</v>
      </c>
    </row>
    <row r="958" spans="1:8" x14ac:dyDescent="0.45">
      <c r="A958" s="61">
        <v>37865</v>
      </c>
      <c r="B958">
        <v>166.5</v>
      </c>
      <c r="D958" s="61">
        <v>37865</v>
      </c>
      <c r="E958">
        <v>174.5</v>
      </c>
      <c r="G958" s="61">
        <v>37865</v>
      </c>
      <c r="H958">
        <v>29.25</v>
      </c>
    </row>
    <row r="959" spans="1:8" x14ac:dyDescent="0.45">
      <c r="A959" s="61">
        <v>37866</v>
      </c>
      <c r="B959">
        <v>165</v>
      </c>
      <c r="D959" s="61">
        <v>37866</v>
      </c>
      <c r="E959">
        <v>173.5</v>
      </c>
      <c r="G959" s="61">
        <v>37866</v>
      </c>
      <c r="H959">
        <v>27.52</v>
      </c>
    </row>
    <row r="960" spans="1:8" x14ac:dyDescent="0.45">
      <c r="A960" s="61">
        <v>37867</v>
      </c>
      <c r="B960">
        <v>162</v>
      </c>
      <c r="D960" s="61">
        <v>37867</v>
      </c>
      <c r="E960">
        <v>170</v>
      </c>
      <c r="G960" s="61">
        <v>37867</v>
      </c>
      <c r="H960">
        <v>27.74</v>
      </c>
    </row>
    <row r="961" spans="1:8" x14ac:dyDescent="0.45">
      <c r="A961" s="61">
        <v>37868</v>
      </c>
      <c r="B961">
        <v>162</v>
      </c>
      <c r="D961" s="61">
        <v>37868</v>
      </c>
      <c r="E961">
        <v>170</v>
      </c>
      <c r="G961" s="61">
        <v>37868</v>
      </c>
      <c r="H961">
        <v>27.31</v>
      </c>
    </row>
    <row r="962" spans="1:8" x14ac:dyDescent="0.45">
      <c r="A962" s="61">
        <v>37869</v>
      </c>
      <c r="B962">
        <v>160</v>
      </c>
      <c r="D962" s="61">
        <v>37869</v>
      </c>
      <c r="E962">
        <v>170</v>
      </c>
      <c r="G962" s="61">
        <v>37869</v>
      </c>
      <c r="H962">
        <v>27.21</v>
      </c>
    </row>
    <row r="963" spans="1:8" x14ac:dyDescent="0.45">
      <c r="A963" s="61">
        <v>37872</v>
      </c>
      <c r="B963">
        <v>158</v>
      </c>
      <c r="D963" s="61">
        <v>37872</v>
      </c>
      <c r="E963">
        <v>170</v>
      </c>
      <c r="G963" s="61">
        <v>37872</v>
      </c>
      <c r="H963">
        <v>27.17</v>
      </c>
    </row>
    <row r="964" spans="1:8" x14ac:dyDescent="0.45">
      <c r="A964" s="61">
        <v>37873</v>
      </c>
      <c r="B964">
        <v>162</v>
      </c>
      <c r="D964" s="61">
        <v>37873</v>
      </c>
      <c r="E964">
        <v>171</v>
      </c>
      <c r="G964" s="61">
        <v>37873</v>
      </c>
      <c r="H964">
        <v>27.37</v>
      </c>
    </row>
    <row r="965" spans="1:8" x14ac:dyDescent="0.45">
      <c r="A965" s="61">
        <v>37874</v>
      </c>
      <c r="B965">
        <v>156</v>
      </c>
      <c r="D965" s="61">
        <v>37874</v>
      </c>
      <c r="E965">
        <v>167.5</v>
      </c>
      <c r="G965" s="61">
        <v>37874</v>
      </c>
      <c r="H965">
        <v>27.52</v>
      </c>
    </row>
    <row r="966" spans="1:8" x14ac:dyDescent="0.45">
      <c r="A966" s="61">
        <v>37875</v>
      </c>
      <c r="B966">
        <v>157</v>
      </c>
      <c r="D966" s="61">
        <v>37875</v>
      </c>
      <c r="E966">
        <v>166.5</v>
      </c>
      <c r="G966" s="61">
        <v>37875</v>
      </c>
      <c r="H966">
        <v>27.02</v>
      </c>
    </row>
    <row r="967" spans="1:8" x14ac:dyDescent="0.45">
      <c r="A967" s="61">
        <v>37876</v>
      </c>
      <c r="B967">
        <v>155.5</v>
      </c>
      <c r="D967" s="61">
        <v>37876</v>
      </c>
      <c r="E967">
        <v>165.5</v>
      </c>
      <c r="G967" s="61">
        <v>37876</v>
      </c>
      <c r="H967">
        <v>26.77</v>
      </c>
    </row>
    <row r="968" spans="1:8" x14ac:dyDescent="0.45">
      <c r="A968" s="61">
        <v>37879</v>
      </c>
      <c r="B968">
        <v>155</v>
      </c>
      <c r="D968" s="61">
        <v>37879</v>
      </c>
      <c r="E968">
        <v>164</v>
      </c>
      <c r="G968" s="61">
        <v>37879</v>
      </c>
      <c r="H968">
        <v>26.7</v>
      </c>
    </row>
    <row r="969" spans="1:8" x14ac:dyDescent="0.45">
      <c r="A969" s="61">
        <v>37880</v>
      </c>
      <c r="B969">
        <v>158.5</v>
      </c>
      <c r="D969" s="61">
        <v>37880</v>
      </c>
      <c r="E969">
        <v>166.5</v>
      </c>
      <c r="G969" s="61">
        <v>37880</v>
      </c>
      <c r="H969">
        <v>25.99</v>
      </c>
    </row>
    <row r="970" spans="1:8" x14ac:dyDescent="0.45">
      <c r="A970" s="61">
        <v>37881</v>
      </c>
      <c r="B970">
        <v>155.5</v>
      </c>
      <c r="D970" s="61">
        <v>37881</v>
      </c>
      <c r="E970">
        <v>165.5</v>
      </c>
      <c r="G970" s="61">
        <v>37881</v>
      </c>
      <c r="H970">
        <v>25.67</v>
      </c>
    </row>
    <row r="971" spans="1:8" x14ac:dyDescent="0.45">
      <c r="A971" s="61">
        <v>37882</v>
      </c>
      <c r="B971">
        <v>153.5</v>
      </c>
      <c r="D971" s="61">
        <v>37882</v>
      </c>
      <c r="E971">
        <v>161.5</v>
      </c>
      <c r="G971" s="61">
        <v>37882</v>
      </c>
      <c r="H971">
        <v>25.59</v>
      </c>
    </row>
    <row r="972" spans="1:8" x14ac:dyDescent="0.45">
      <c r="A972" s="61">
        <v>37883</v>
      </c>
      <c r="B972">
        <v>153.5</v>
      </c>
      <c r="D972" s="61">
        <v>37883</v>
      </c>
      <c r="E972">
        <v>161.5</v>
      </c>
      <c r="G972" s="61">
        <v>37883</v>
      </c>
      <c r="H972">
        <v>25.32</v>
      </c>
    </row>
    <row r="973" spans="1:8" x14ac:dyDescent="0.45">
      <c r="A973" s="61">
        <v>37886</v>
      </c>
      <c r="B973">
        <v>150.5</v>
      </c>
      <c r="D973" s="61">
        <v>37886</v>
      </c>
      <c r="E973">
        <v>159</v>
      </c>
      <c r="G973" s="61">
        <v>37886</v>
      </c>
      <c r="H973">
        <v>25.53</v>
      </c>
    </row>
    <row r="974" spans="1:8" x14ac:dyDescent="0.45">
      <c r="A974" s="61">
        <v>37887</v>
      </c>
      <c r="B974">
        <v>154</v>
      </c>
      <c r="D974" s="61">
        <v>37887</v>
      </c>
      <c r="E974">
        <v>163</v>
      </c>
      <c r="G974" s="61">
        <v>37887</v>
      </c>
      <c r="H974">
        <v>25.52</v>
      </c>
    </row>
    <row r="975" spans="1:8" x14ac:dyDescent="0.45">
      <c r="A975" s="61">
        <v>37888</v>
      </c>
      <c r="B975">
        <v>155</v>
      </c>
      <c r="D975" s="61">
        <v>37888</v>
      </c>
      <c r="E975">
        <v>163</v>
      </c>
      <c r="G975" s="61">
        <v>37888</v>
      </c>
      <c r="H975">
        <v>26.67</v>
      </c>
    </row>
    <row r="976" spans="1:8" x14ac:dyDescent="0.45">
      <c r="A976" s="61">
        <v>37889</v>
      </c>
      <c r="B976">
        <v>159</v>
      </c>
      <c r="D976" s="61">
        <v>37889</v>
      </c>
      <c r="E976">
        <v>169.5</v>
      </c>
      <c r="G976" s="61">
        <v>37889</v>
      </c>
      <c r="H976">
        <v>26.81</v>
      </c>
    </row>
    <row r="977" spans="1:8" x14ac:dyDescent="0.45">
      <c r="A977" s="61">
        <v>37890</v>
      </c>
      <c r="B977">
        <v>159</v>
      </c>
      <c r="D977" s="61">
        <v>37890</v>
      </c>
      <c r="E977">
        <v>172</v>
      </c>
      <c r="G977" s="61">
        <v>37890</v>
      </c>
      <c r="H977">
        <v>26.64</v>
      </c>
    </row>
    <row r="978" spans="1:8" x14ac:dyDescent="0.45">
      <c r="A978" s="61">
        <v>37893</v>
      </c>
      <c r="B978">
        <v>157.5</v>
      </c>
      <c r="D978" s="61">
        <v>37893</v>
      </c>
      <c r="E978">
        <v>168.5</v>
      </c>
      <c r="G978" s="61">
        <v>37893</v>
      </c>
      <c r="H978">
        <v>26.83</v>
      </c>
    </row>
    <row r="979" spans="1:8" x14ac:dyDescent="0.45">
      <c r="A979" s="61">
        <v>37894</v>
      </c>
      <c r="B979">
        <v>160</v>
      </c>
      <c r="D979" s="61">
        <v>37894</v>
      </c>
      <c r="E979">
        <v>169.5</v>
      </c>
      <c r="G979" s="61">
        <v>37894</v>
      </c>
      <c r="H979">
        <v>27.61</v>
      </c>
    </row>
    <row r="980" spans="1:8" x14ac:dyDescent="0.45">
      <c r="A980" s="61">
        <v>37895</v>
      </c>
      <c r="B980">
        <v>160</v>
      </c>
      <c r="D980" s="61">
        <v>37895</v>
      </c>
      <c r="E980">
        <v>174</v>
      </c>
      <c r="G980" s="61">
        <v>37895</v>
      </c>
      <c r="H980">
        <v>27.88</v>
      </c>
    </row>
    <row r="981" spans="1:8" x14ac:dyDescent="0.45">
      <c r="A981" s="61">
        <v>37896</v>
      </c>
      <c r="B981">
        <v>160.5</v>
      </c>
      <c r="D981" s="61">
        <v>37896</v>
      </c>
      <c r="E981">
        <v>175</v>
      </c>
      <c r="G981" s="61">
        <v>37896</v>
      </c>
      <c r="H981">
        <v>28.27</v>
      </c>
    </row>
    <row r="982" spans="1:8" x14ac:dyDescent="0.45">
      <c r="A982" s="61">
        <v>37897</v>
      </c>
      <c r="B982">
        <v>164</v>
      </c>
      <c r="D982" s="61">
        <v>37897</v>
      </c>
      <c r="E982">
        <v>177</v>
      </c>
      <c r="G982" s="61">
        <v>37897</v>
      </c>
      <c r="H982">
        <v>28.71</v>
      </c>
    </row>
    <row r="983" spans="1:8" x14ac:dyDescent="0.45">
      <c r="A983" s="61">
        <v>37900</v>
      </c>
      <c r="B983">
        <v>163</v>
      </c>
      <c r="D983" s="61">
        <v>37900</v>
      </c>
      <c r="E983">
        <v>174.5</v>
      </c>
      <c r="G983" s="61">
        <v>37900</v>
      </c>
      <c r="H983">
        <v>28.89</v>
      </c>
    </row>
    <row r="984" spans="1:8" x14ac:dyDescent="0.45">
      <c r="A984" s="61">
        <v>37901</v>
      </c>
      <c r="B984">
        <v>168</v>
      </c>
      <c r="D984" s="61">
        <v>37901</v>
      </c>
      <c r="E984">
        <v>178</v>
      </c>
      <c r="G984" s="61">
        <v>37901</v>
      </c>
      <c r="H984">
        <v>29.03</v>
      </c>
    </row>
    <row r="985" spans="1:8" x14ac:dyDescent="0.45">
      <c r="A985" s="61">
        <v>37902</v>
      </c>
      <c r="B985">
        <v>167.5</v>
      </c>
      <c r="D985" s="61">
        <v>37902</v>
      </c>
      <c r="E985">
        <v>177</v>
      </c>
      <c r="G985" s="61">
        <v>37902</v>
      </c>
      <c r="H985">
        <v>28.73</v>
      </c>
    </row>
    <row r="986" spans="1:8" x14ac:dyDescent="0.45">
      <c r="A986" s="61">
        <v>37903</v>
      </c>
      <c r="B986">
        <v>165.5</v>
      </c>
      <c r="D986" s="61">
        <v>37903</v>
      </c>
      <c r="E986">
        <v>176</v>
      </c>
      <c r="G986" s="61">
        <v>37903</v>
      </c>
      <c r="H986">
        <v>30.14</v>
      </c>
    </row>
    <row r="987" spans="1:8" x14ac:dyDescent="0.45">
      <c r="A987" s="61">
        <v>37904</v>
      </c>
      <c r="B987">
        <v>173.5</v>
      </c>
      <c r="D987" s="61">
        <v>37904</v>
      </c>
      <c r="E987">
        <v>183.5</v>
      </c>
      <c r="G987" s="61">
        <v>37904</v>
      </c>
      <c r="H987">
        <v>30.9</v>
      </c>
    </row>
    <row r="988" spans="1:8" x14ac:dyDescent="0.45">
      <c r="A988" s="61">
        <v>37907</v>
      </c>
      <c r="B988">
        <v>173.5</v>
      </c>
      <c r="D988" s="61">
        <v>37907</v>
      </c>
      <c r="E988">
        <v>183.5</v>
      </c>
      <c r="G988" s="61">
        <v>37907</v>
      </c>
      <c r="H988">
        <v>30.67</v>
      </c>
    </row>
    <row r="989" spans="1:8" x14ac:dyDescent="0.45">
      <c r="A989" s="61">
        <v>37908</v>
      </c>
      <c r="B989">
        <v>174.5</v>
      </c>
      <c r="D989" s="61">
        <v>37908</v>
      </c>
      <c r="E989">
        <v>185</v>
      </c>
      <c r="G989" s="61">
        <v>37908</v>
      </c>
      <c r="H989">
        <v>30.69</v>
      </c>
    </row>
    <row r="990" spans="1:8" x14ac:dyDescent="0.45">
      <c r="A990" s="61">
        <v>37909</v>
      </c>
      <c r="B990">
        <v>178</v>
      </c>
      <c r="D990" s="61">
        <v>37909</v>
      </c>
      <c r="E990">
        <v>188</v>
      </c>
      <c r="G990" s="61">
        <v>37909</v>
      </c>
      <c r="H990">
        <v>30.87</v>
      </c>
    </row>
    <row r="991" spans="1:8" x14ac:dyDescent="0.45">
      <c r="A991" s="61">
        <v>37910</v>
      </c>
      <c r="B991">
        <v>172.5</v>
      </c>
      <c r="D991" s="61">
        <v>37910</v>
      </c>
      <c r="E991">
        <v>183.5</v>
      </c>
      <c r="G991" s="61">
        <v>37910</v>
      </c>
      <c r="H991">
        <v>31.11</v>
      </c>
    </row>
    <row r="992" spans="1:8" x14ac:dyDescent="0.45">
      <c r="A992" s="61">
        <v>37911</v>
      </c>
      <c r="B992">
        <v>174</v>
      </c>
      <c r="D992" s="61">
        <v>37911</v>
      </c>
      <c r="E992">
        <v>185</v>
      </c>
      <c r="G992" s="61">
        <v>37911</v>
      </c>
      <c r="H992">
        <v>29.03</v>
      </c>
    </row>
    <row r="993" spans="1:8" x14ac:dyDescent="0.45">
      <c r="A993" s="61">
        <v>37914</v>
      </c>
      <c r="B993">
        <v>165</v>
      </c>
      <c r="D993" s="61">
        <v>37914</v>
      </c>
      <c r="E993">
        <v>178.5</v>
      </c>
      <c r="G993" s="61">
        <v>37914</v>
      </c>
      <c r="H993">
        <v>28.62</v>
      </c>
    </row>
    <row r="994" spans="1:8" x14ac:dyDescent="0.45">
      <c r="A994" s="61">
        <v>37915</v>
      </c>
      <c r="B994">
        <v>165</v>
      </c>
      <c r="D994" s="61">
        <v>37915</v>
      </c>
      <c r="E994">
        <v>178.5</v>
      </c>
      <c r="G994" s="61">
        <v>37915</v>
      </c>
      <c r="H994">
        <v>28.63</v>
      </c>
    </row>
    <row r="995" spans="1:8" x14ac:dyDescent="0.45">
      <c r="A995" s="61">
        <v>37916</v>
      </c>
      <c r="B995">
        <v>169.5</v>
      </c>
      <c r="D995" s="61">
        <v>37916</v>
      </c>
      <c r="E995">
        <v>179.5</v>
      </c>
      <c r="G995" s="61">
        <v>37916</v>
      </c>
      <c r="H995">
        <v>28.28</v>
      </c>
    </row>
    <row r="996" spans="1:8" x14ac:dyDescent="0.45">
      <c r="A996" s="61">
        <v>37917</v>
      </c>
      <c r="B996">
        <v>169.5</v>
      </c>
      <c r="D996" s="61">
        <v>37917</v>
      </c>
      <c r="E996">
        <v>179.5</v>
      </c>
      <c r="G996" s="61">
        <v>37917</v>
      </c>
      <c r="H996">
        <v>28.63</v>
      </c>
    </row>
    <row r="997" spans="1:8" x14ac:dyDescent="0.45">
      <c r="A997" s="61">
        <v>37918</v>
      </c>
      <c r="B997">
        <v>169.5</v>
      </c>
      <c r="D997" s="61">
        <v>37918</v>
      </c>
      <c r="E997">
        <v>179.5</v>
      </c>
      <c r="G997" s="61">
        <v>37918</v>
      </c>
      <c r="H997">
        <v>28.58</v>
      </c>
    </row>
    <row r="998" spans="1:8" x14ac:dyDescent="0.45">
      <c r="A998" s="61">
        <v>37921</v>
      </c>
      <c r="B998">
        <v>169.5</v>
      </c>
      <c r="D998" s="61">
        <v>37921</v>
      </c>
      <c r="E998">
        <v>179.5</v>
      </c>
      <c r="G998" s="61">
        <v>37921</v>
      </c>
      <c r="H998">
        <v>28.39</v>
      </c>
    </row>
    <row r="999" spans="1:8" x14ac:dyDescent="0.45">
      <c r="A999" s="61">
        <v>37922</v>
      </c>
      <c r="B999">
        <v>169</v>
      </c>
      <c r="D999" s="61">
        <v>37922</v>
      </c>
      <c r="E999">
        <v>179</v>
      </c>
      <c r="G999" s="61">
        <v>37922</v>
      </c>
      <c r="H999">
        <v>28.04</v>
      </c>
    </row>
    <row r="1000" spans="1:8" x14ac:dyDescent="0.45">
      <c r="A1000" s="61">
        <v>37923</v>
      </c>
      <c r="B1000">
        <v>169</v>
      </c>
      <c r="D1000" s="61">
        <v>37923</v>
      </c>
      <c r="E1000">
        <v>178.5</v>
      </c>
      <c r="G1000" s="61">
        <v>37923</v>
      </c>
      <c r="H1000">
        <v>27.44</v>
      </c>
    </row>
    <row r="1001" spans="1:8" x14ac:dyDescent="0.45">
      <c r="A1001" s="61">
        <v>37924</v>
      </c>
      <c r="B1001">
        <v>171</v>
      </c>
      <c r="D1001" s="61">
        <v>37924</v>
      </c>
      <c r="E1001">
        <v>180</v>
      </c>
      <c r="G1001" s="61">
        <v>37924</v>
      </c>
      <c r="H1001">
        <v>27.1</v>
      </c>
    </row>
    <row r="1002" spans="1:8" x14ac:dyDescent="0.45">
      <c r="A1002" s="61">
        <v>37925</v>
      </c>
      <c r="B1002">
        <v>169</v>
      </c>
      <c r="D1002" s="61">
        <v>37925</v>
      </c>
      <c r="E1002">
        <v>178</v>
      </c>
      <c r="G1002" s="61">
        <v>37925</v>
      </c>
      <c r="H1002">
        <v>27.7</v>
      </c>
    </row>
    <row r="1003" spans="1:8" x14ac:dyDescent="0.45">
      <c r="A1003" s="61">
        <v>37928</v>
      </c>
      <c r="B1003">
        <v>168</v>
      </c>
      <c r="D1003" s="61">
        <v>37928</v>
      </c>
      <c r="E1003">
        <v>177</v>
      </c>
      <c r="G1003" s="61">
        <v>37928</v>
      </c>
      <c r="H1003">
        <v>27.36</v>
      </c>
    </row>
    <row r="1004" spans="1:8" x14ac:dyDescent="0.45">
      <c r="A1004" s="61">
        <v>37929</v>
      </c>
      <c r="B1004">
        <v>167.5</v>
      </c>
      <c r="D1004" s="61">
        <v>37929</v>
      </c>
      <c r="E1004">
        <v>177.5</v>
      </c>
      <c r="G1004" s="61">
        <v>37929</v>
      </c>
      <c r="H1004">
        <v>27.16</v>
      </c>
    </row>
    <row r="1005" spans="1:8" x14ac:dyDescent="0.45">
      <c r="A1005" s="61">
        <v>37930</v>
      </c>
      <c r="B1005">
        <v>167</v>
      </c>
      <c r="D1005" s="61">
        <v>37930</v>
      </c>
      <c r="E1005">
        <v>175</v>
      </c>
      <c r="G1005" s="61">
        <v>37930</v>
      </c>
      <c r="H1005">
        <v>28.6</v>
      </c>
    </row>
    <row r="1006" spans="1:8" x14ac:dyDescent="0.45">
      <c r="A1006" s="61">
        <v>37931</v>
      </c>
      <c r="B1006">
        <v>172.5</v>
      </c>
      <c r="D1006" s="61">
        <v>37931</v>
      </c>
      <c r="E1006">
        <v>181</v>
      </c>
      <c r="G1006" s="61">
        <v>37931</v>
      </c>
      <c r="H1006">
        <v>28.41</v>
      </c>
    </row>
    <row r="1007" spans="1:8" x14ac:dyDescent="0.45">
      <c r="A1007" s="61">
        <v>37932</v>
      </c>
      <c r="B1007">
        <v>170</v>
      </c>
      <c r="D1007" s="61">
        <v>37932</v>
      </c>
      <c r="E1007">
        <v>180</v>
      </c>
      <c r="G1007" s="61">
        <v>37932</v>
      </c>
      <c r="H1007">
        <v>28.91</v>
      </c>
    </row>
    <row r="1008" spans="1:8" x14ac:dyDescent="0.45">
      <c r="A1008" s="61">
        <v>37935</v>
      </c>
      <c r="B1008">
        <v>172</v>
      </c>
      <c r="D1008" s="61">
        <v>37935</v>
      </c>
      <c r="E1008">
        <v>181</v>
      </c>
      <c r="G1008" s="61">
        <v>37935</v>
      </c>
      <c r="H1008">
        <v>28.99</v>
      </c>
    </row>
    <row r="1009" spans="1:8" x14ac:dyDescent="0.45">
      <c r="A1009" s="61">
        <v>37936</v>
      </c>
      <c r="B1009">
        <v>169</v>
      </c>
      <c r="D1009" s="61">
        <v>37936</v>
      </c>
      <c r="E1009">
        <v>179</v>
      </c>
      <c r="G1009" s="61">
        <v>37936</v>
      </c>
      <c r="H1009">
        <v>29.09</v>
      </c>
    </row>
    <row r="1010" spans="1:8" x14ac:dyDescent="0.45">
      <c r="A1010" s="61">
        <v>37937</v>
      </c>
      <c r="B1010">
        <v>169</v>
      </c>
      <c r="D1010" s="61">
        <v>37937</v>
      </c>
      <c r="E1010">
        <v>179</v>
      </c>
      <c r="G1010" s="61">
        <v>37937</v>
      </c>
      <c r="H1010">
        <v>29.2</v>
      </c>
    </row>
    <row r="1011" spans="1:8" x14ac:dyDescent="0.45">
      <c r="A1011" s="61">
        <v>37938</v>
      </c>
      <c r="B1011">
        <v>170</v>
      </c>
      <c r="D1011" s="61">
        <v>37938</v>
      </c>
      <c r="E1011">
        <v>180</v>
      </c>
      <c r="G1011" s="61">
        <v>37938</v>
      </c>
      <c r="H1011">
        <v>29.21</v>
      </c>
    </row>
    <row r="1012" spans="1:8" x14ac:dyDescent="0.45">
      <c r="A1012" s="61">
        <v>37939</v>
      </c>
      <c r="B1012">
        <v>171.5</v>
      </c>
      <c r="D1012" s="61">
        <v>37939</v>
      </c>
      <c r="E1012">
        <v>181</v>
      </c>
      <c r="G1012" s="61">
        <v>37939</v>
      </c>
      <c r="H1012">
        <v>29.56</v>
      </c>
    </row>
    <row r="1013" spans="1:8" x14ac:dyDescent="0.45">
      <c r="A1013" s="61">
        <v>37942</v>
      </c>
      <c r="B1013">
        <v>171</v>
      </c>
      <c r="D1013" s="61">
        <v>37942</v>
      </c>
      <c r="E1013">
        <v>180.5</v>
      </c>
      <c r="G1013" s="61">
        <v>37942</v>
      </c>
      <c r="H1013">
        <v>29.05</v>
      </c>
    </row>
    <row r="1014" spans="1:8" x14ac:dyDescent="0.45">
      <c r="A1014" s="61">
        <v>37943</v>
      </c>
      <c r="B1014">
        <v>168.5</v>
      </c>
      <c r="D1014" s="61">
        <v>37943</v>
      </c>
      <c r="E1014">
        <v>178.5</v>
      </c>
      <c r="G1014" s="61">
        <v>37943</v>
      </c>
      <c r="H1014">
        <v>30.47</v>
      </c>
    </row>
    <row r="1015" spans="1:8" x14ac:dyDescent="0.45">
      <c r="A1015" s="61">
        <v>37944</v>
      </c>
      <c r="B1015">
        <v>169</v>
      </c>
      <c r="D1015" s="61">
        <v>37944</v>
      </c>
      <c r="E1015">
        <v>179</v>
      </c>
      <c r="G1015" s="61">
        <v>37944</v>
      </c>
      <c r="H1015">
        <v>29.78</v>
      </c>
    </row>
    <row r="1016" spans="1:8" x14ac:dyDescent="0.45">
      <c r="A1016" s="61">
        <v>37945</v>
      </c>
      <c r="B1016">
        <v>168</v>
      </c>
      <c r="D1016" s="61">
        <v>37945</v>
      </c>
      <c r="E1016">
        <v>178</v>
      </c>
      <c r="G1016" s="61">
        <v>37945</v>
      </c>
      <c r="H1016">
        <v>29.56</v>
      </c>
    </row>
    <row r="1017" spans="1:8" x14ac:dyDescent="0.45">
      <c r="A1017" s="61">
        <v>37946</v>
      </c>
      <c r="B1017">
        <v>168.5</v>
      </c>
      <c r="D1017" s="61">
        <v>37946</v>
      </c>
      <c r="E1017">
        <v>178</v>
      </c>
      <c r="G1017" s="61">
        <v>37946</v>
      </c>
      <c r="H1017">
        <v>29.36</v>
      </c>
    </row>
    <row r="1018" spans="1:8" x14ac:dyDescent="0.45">
      <c r="A1018" s="61">
        <v>37949</v>
      </c>
      <c r="B1018">
        <v>163</v>
      </c>
      <c r="D1018" s="61">
        <v>37949</v>
      </c>
      <c r="E1018">
        <v>173</v>
      </c>
      <c r="G1018" s="61">
        <v>37949</v>
      </c>
      <c r="H1018">
        <v>27.86</v>
      </c>
    </row>
    <row r="1019" spans="1:8" x14ac:dyDescent="0.45">
      <c r="A1019" s="61">
        <v>37950</v>
      </c>
      <c r="B1019">
        <v>166.5</v>
      </c>
      <c r="D1019" s="61">
        <v>37950</v>
      </c>
      <c r="E1019">
        <v>177</v>
      </c>
      <c r="G1019" s="61">
        <v>37950</v>
      </c>
      <c r="H1019">
        <v>27.94</v>
      </c>
    </row>
    <row r="1020" spans="1:8" x14ac:dyDescent="0.45">
      <c r="A1020" s="61">
        <v>37951</v>
      </c>
      <c r="B1020">
        <v>162</v>
      </c>
      <c r="D1020" s="61">
        <v>37951</v>
      </c>
      <c r="E1020">
        <v>172</v>
      </c>
      <c r="G1020" s="61">
        <v>37951</v>
      </c>
      <c r="H1020">
        <v>28.47</v>
      </c>
    </row>
    <row r="1021" spans="1:8" x14ac:dyDescent="0.45">
      <c r="A1021" s="61">
        <v>37952</v>
      </c>
      <c r="B1021">
        <v>163</v>
      </c>
      <c r="D1021" s="61">
        <v>37952</v>
      </c>
      <c r="E1021">
        <v>171</v>
      </c>
      <c r="G1021" s="61">
        <v>37952</v>
      </c>
      <c r="H1021">
        <v>28.7</v>
      </c>
    </row>
    <row r="1022" spans="1:8" x14ac:dyDescent="0.45">
      <c r="A1022" s="61">
        <v>37953</v>
      </c>
      <c r="B1022">
        <v>163</v>
      </c>
      <c r="D1022" s="61">
        <v>37953</v>
      </c>
      <c r="E1022">
        <v>171</v>
      </c>
      <c r="G1022" s="61">
        <v>37953</v>
      </c>
      <c r="H1022">
        <v>28.45</v>
      </c>
    </row>
    <row r="1023" spans="1:8" x14ac:dyDescent="0.45">
      <c r="A1023" s="61">
        <v>37956</v>
      </c>
      <c r="B1023">
        <v>158.5</v>
      </c>
      <c r="D1023" s="61">
        <v>37956</v>
      </c>
      <c r="E1023">
        <v>168.5</v>
      </c>
      <c r="G1023" s="61">
        <v>37956</v>
      </c>
      <c r="H1023">
        <v>28.25</v>
      </c>
    </row>
    <row r="1024" spans="1:8" x14ac:dyDescent="0.45">
      <c r="A1024" s="61">
        <v>37957</v>
      </c>
      <c r="B1024">
        <v>154.5</v>
      </c>
      <c r="D1024" s="61">
        <v>37957</v>
      </c>
      <c r="E1024">
        <v>164.5</v>
      </c>
      <c r="G1024" s="61">
        <v>37957</v>
      </c>
      <c r="H1024">
        <v>28.94</v>
      </c>
    </row>
    <row r="1025" spans="1:8" x14ac:dyDescent="0.45">
      <c r="A1025" s="61">
        <v>37958</v>
      </c>
      <c r="B1025">
        <v>154.5</v>
      </c>
      <c r="D1025" s="61">
        <v>37958</v>
      </c>
      <c r="E1025">
        <v>164.5</v>
      </c>
      <c r="G1025" s="61">
        <v>37958</v>
      </c>
      <c r="H1025">
        <v>29.14</v>
      </c>
    </row>
    <row r="1026" spans="1:8" x14ac:dyDescent="0.45">
      <c r="A1026" s="61">
        <v>37959</v>
      </c>
      <c r="B1026">
        <v>152</v>
      </c>
      <c r="D1026" s="61">
        <v>37959</v>
      </c>
      <c r="E1026">
        <v>162</v>
      </c>
      <c r="G1026" s="61">
        <v>37959</v>
      </c>
      <c r="H1026">
        <v>29.23</v>
      </c>
    </row>
    <row r="1027" spans="1:8" x14ac:dyDescent="0.45">
      <c r="A1027" s="61">
        <v>37960</v>
      </c>
      <c r="B1027">
        <v>148.5</v>
      </c>
      <c r="D1027" s="61">
        <v>37960</v>
      </c>
      <c r="E1027">
        <v>157</v>
      </c>
      <c r="G1027" s="61">
        <v>37960</v>
      </c>
      <c r="H1027">
        <v>28.74</v>
      </c>
    </row>
    <row r="1028" spans="1:8" x14ac:dyDescent="0.45">
      <c r="A1028" s="61">
        <v>37963</v>
      </c>
      <c r="B1028">
        <v>147</v>
      </c>
      <c r="D1028" s="61">
        <v>37963</v>
      </c>
      <c r="E1028">
        <v>156.5</v>
      </c>
      <c r="G1028" s="61">
        <v>37963</v>
      </c>
      <c r="H1028">
        <v>29.98</v>
      </c>
    </row>
    <row r="1029" spans="1:8" x14ac:dyDescent="0.45">
      <c r="A1029" s="61">
        <v>37964</v>
      </c>
      <c r="B1029">
        <v>146.5</v>
      </c>
      <c r="D1029" s="61">
        <v>37964</v>
      </c>
      <c r="E1029">
        <v>156.5</v>
      </c>
      <c r="G1029" s="61">
        <v>37964</v>
      </c>
      <c r="H1029">
        <v>29.63</v>
      </c>
    </row>
    <row r="1030" spans="1:8" x14ac:dyDescent="0.45">
      <c r="A1030" s="61">
        <v>37965</v>
      </c>
      <c r="B1030">
        <v>146.5</v>
      </c>
      <c r="D1030" s="61">
        <v>37965</v>
      </c>
      <c r="E1030">
        <v>155.5</v>
      </c>
      <c r="G1030" s="61">
        <v>37965</v>
      </c>
      <c r="H1030">
        <v>29.66</v>
      </c>
    </row>
    <row r="1031" spans="1:8" x14ac:dyDescent="0.45">
      <c r="A1031" s="61">
        <v>37966</v>
      </c>
      <c r="B1031">
        <v>146</v>
      </c>
      <c r="D1031" s="61">
        <v>37966</v>
      </c>
      <c r="E1031">
        <v>156</v>
      </c>
      <c r="G1031" s="61">
        <v>37966</v>
      </c>
      <c r="H1031">
        <v>29.57</v>
      </c>
    </row>
    <row r="1032" spans="1:8" x14ac:dyDescent="0.45">
      <c r="A1032" s="61">
        <v>37967</v>
      </c>
      <c r="B1032">
        <v>143.5</v>
      </c>
      <c r="D1032" s="61">
        <v>37967</v>
      </c>
      <c r="E1032">
        <v>153.5</v>
      </c>
      <c r="G1032" s="61">
        <v>37967</v>
      </c>
      <c r="H1032">
        <v>30.37</v>
      </c>
    </row>
    <row r="1033" spans="1:8" x14ac:dyDescent="0.45">
      <c r="A1033" s="61">
        <v>37970</v>
      </c>
      <c r="B1033">
        <v>143.5</v>
      </c>
      <c r="D1033" s="61">
        <v>37970</v>
      </c>
      <c r="E1033">
        <v>153.5</v>
      </c>
      <c r="G1033" s="61">
        <v>37970</v>
      </c>
      <c r="H1033">
        <v>30.32</v>
      </c>
    </row>
    <row r="1034" spans="1:8" x14ac:dyDescent="0.45">
      <c r="A1034" s="61">
        <v>37971</v>
      </c>
      <c r="B1034">
        <v>143</v>
      </c>
      <c r="D1034" s="61">
        <v>37971</v>
      </c>
      <c r="E1034">
        <v>154</v>
      </c>
      <c r="G1034" s="61">
        <v>37971</v>
      </c>
      <c r="H1034">
        <v>30.38</v>
      </c>
    </row>
    <row r="1035" spans="1:8" x14ac:dyDescent="0.45">
      <c r="A1035" s="61">
        <v>37972</v>
      </c>
      <c r="B1035">
        <v>143</v>
      </c>
      <c r="D1035" s="61">
        <v>37972</v>
      </c>
      <c r="E1035">
        <v>153</v>
      </c>
      <c r="G1035" s="61">
        <v>37972</v>
      </c>
      <c r="H1035">
        <v>30.59</v>
      </c>
    </row>
    <row r="1036" spans="1:8" x14ac:dyDescent="0.45">
      <c r="A1036" s="61">
        <v>37973</v>
      </c>
      <c r="B1036">
        <v>145</v>
      </c>
      <c r="D1036" s="61">
        <v>37973</v>
      </c>
      <c r="E1036">
        <v>154.5</v>
      </c>
      <c r="G1036" s="61">
        <v>37973</v>
      </c>
      <c r="H1036">
        <v>30.8</v>
      </c>
    </row>
    <row r="1037" spans="1:8" x14ac:dyDescent="0.45">
      <c r="A1037" s="61">
        <v>37974</v>
      </c>
      <c r="B1037">
        <v>141</v>
      </c>
      <c r="D1037" s="61">
        <v>37974</v>
      </c>
      <c r="E1037">
        <v>151</v>
      </c>
      <c r="G1037" s="61">
        <v>37974</v>
      </c>
      <c r="H1037">
        <v>30.05</v>
      </c>
    </row>
    <row r="1038" spans="1:8" x14ac:dyDescent="0.45">
      <c r="A1038" s="61">
        <v>37977</v>
      </c>
      <c r="B1038">
        <v>141</v>
      </c>
      <c r="D1038" s="61">
        <v>37977</v>
      </c>
      <c r="E1038">
        <v>151</v>
      </c>
      <c r="G1038" s="61">
        <v>37977</v>
      </c>
      <c r="H1038">
        <v>28.99</v>
      </c>
    </row>
    <row r="1039" spans="1:8" x14ac:dyDescent="0.45">
      <c r="A1039" s="61">
        <v>37978</v>
      </c>
      <c r="B1039">
        <v>139.5</v>
      </c>
      <c r="D1039" s="61">
        <v>37978</v>
      </c>
      <c r="E1039">
        <v>149.5</v>
      </c>
      <c r="G1039" s="61">
        <v>37978</v>
      </c>
      <c r="H1039">
        <v>29.04</v>
      </c>
    </row>
    <row r="1040" spans="1:8" x14ac:dyDescent="0.45">
      <c r="A1040" s="61">
        <v>37979</v>
      </c>
      <c r="B1040">
        <v>139.5</v>
      </c>
      <c r="D1040" s="61">
        <v>37979</v>
      </c>
      <c r="E1040">
        <v>149.5</v>
      </c>
      <c r="G1040" s="61">
        <v>37979</v>
      </c>
      <c r="H1040">
        <v>29.06</v>
      </c>
    </row>
    <row r="1041" spans="1:8" x14ac:dyDescent="0.45">
      <c r="A1041" s="61">
        <v>37980</v>
      </c>
      <c r="B1041">
        <v>139.5</v>
      </c>
      <c r="D1041" s="61">
        <v>37980</v>
      </c>
      <c r="E1041">
        <v>149.5</v>
      </c>
      <c r="G1041" s="61">
        <v>37980</v>
      </c>
      <c r="H1041">
        <v>29.06</v>
      </c>
    </row>
    <row r="1042" spans="1:8" x14ac:dyDescent="0.45">
      <c r="A1042" s="61">
        <v>37981</v>
      </c>
      <c r="B1042">
        <v>139.5</v>
      </c>
      <c r="D1042" s="61">
        <v>37981</v>
      </c>
      <c r="E1042">
        <v>149.5</v>
      </c>
      <c r="G1042" s="61">
        <v>37981</v>
      </c>
      <c r="H1042">
        <v>29.06</v>
      </c>
    </row>
    <row r="1043" spans="1:8" x14ac:dyDescent="0.45">
      <c r="A1043" s="61">
        <v>37984</v>
      </c>
      <c r="B1043">
        <v>136</v>
      </c>
      <c r="D1043" s="61">
        <v>37984</v>
      </c>
      <c r="E1043">
        <v>148</v>
      </c>
      <c r="G1043" s="61">
        <v>37984</v>
      </c>
      <c r="H1043">
        <v>29.31</v>
      </c>
    </row>
    <row r="1044" spans="1:8" x14ac:dyDescent="0.45">
      <c r="A1044" s="61">
        <v>37985</v>
      </c>
      <c r="B1044">
        <v>136</v>
      </c>
      <c r="D1044" s="61">
        <v>37985</v>
      </c>
      <c r="E1044">
        <v>148</v>
      </c>
      <c r="G1044" s="61">
        <v>37985</v>
      </c>
      <c r="H1044">
        <v>29.74</v>
      </c>
    </row>
    <row r="1045" spans="1:8" x14ac:dyDescent="0.45">
      <c r="A1045" s="61">
        <v>37986</v>
      </c>
      <c r="B1045">
        <v>141.5</v>
      </c>
      <c r="D1045" s="61">
        <v>37986</v>
      </c>
      <c r="E1045">
        <v>151.5</v>
      </c>
      <c r="G1045" s="61">
        <v>37986</v>
      </c>
      <c r="H1045">
        <v>30.17</v>
      </c>
    </row>
    <row r="1046" spans="1:8" x14ac:dyDescent="0.45">
      <c r="A1046" s="61">
        <v>37987</v>
      </c>
      <c r="B1046">
        <v>141.5</v>
      </c>
      <c r="D1046" s="61">
        <v>37987</v>
      </c>
      <c r="E1046">
        <v>151.5</v>
      </c>
      <c r="G1046" s="61">
        <v>37987</v>
      </c>
      <c r="H1046">
        <v>30.17</v>
      </c>
    </row>
    <row r="1047" spans="1:8" x14ac:dyDescent="0.45">
      <c r="A1047" s="61">
        <v>37988</v>
      </c>
      <c r="B1047">
        <v>144.5</v>
      </c>
      <c r="D1047" s="61">
        <v>37988</v>
      </c>
      <c r="E1047">
        <v>154.5</v>
      </c>
      <c r="G1047" s="61">
        <v>37988</v>
      </c>
      <c r="H1047">
        <v>29.32</v>
      </c>
    </row>
    <row r="1048" spans="1:8" x14ac:dyDescent="0.45">
      <c r="A1048" s="61">
        <v>37991</v>
      </c>
      <c r="B1048">
        <v>145</v>
      </c>
      <c r="D1048" s="61">
        <v>37991</v>
      </c>
      <c r="E1048">
        <v>155</v>
      </c>
      <c r="G1048" s="61">
        <v>37991</v>
      </c>
      <c r="H1048">
        <v>30.89</v>
      </c>
    </row>
    <row r="1049" spans="1:8" x14ac:dyDescent="0.45">
      <c r="A1049" s="61">
        <v>37992</v>
      </c>
      <c r="B1049">
        <v>156.5</v>
      </c>
      <c r="D1049" s="61">
        <v>37992</v>
      </c>
      <c r="E1049">
        <v>167</v>
      </c>
      <c r="G1049" s="61">
        <v>37992</v>
      </c>
      <c r="H1049">
        <v>30.82</v>
      </c>
    </row>
    <row r="1050" spans="1:8" x14ac:dyDescent="0.45">
      <c r="A1050" s="61">
        <v>37993</v>
      </c>
      <c r="B1050">
        <v>160</v>
      </c>
      <c r="D1050" s="61">
        <v>37993</v>
      </c>
      <c r="E1050">
        <v>170.5</v>
      </c>
      <c r="G1050" s="61">
        <v>37993</v>
      </c>
      <c r="H1050">
        <v>30.76</v>
      </c>
    </row>
    <row r="1051" spans="1:8" x14ac:dyDescent="0.45">
      <c r="A1051" s="61">
        <v>37994</v>
      </c>
      <c r="B1051">
        <v>161.5</v>
      </c>
      <c r="D1051" s="61">
        <v>37994</v>
      </c>
      <c r="E1051">
        <v>172</v>
      </c>
      <c r="G1051" s="61">
        <v>37994</v>
      </c>
      <c r="H1051">
        <v>31.08</v>
      </c>
    </row>
    <row r="1052" spans="1:8" x14ac:dyDescent="0.45">
      <c r="A1052" s="61">
        <v>37995</v>
      </c>
      <c r="B1052">
        <v>160</v>
      </c>
      <c r="D1052" s="61">
        <v>37995</v>
      </c>
      <c r="E1052">
        <v>172</v>
      </c>
      <c r="G1052" s="61">
        <v>37995</v>
      </c>
      <c r="H1052">
        <v>31.37</v>
      </c>
    </row>
    <row r="1053" spans="1:8" x14ac:dyDescent="0.45">
      <c r="A1053" s="61">
        <v>37998</v>
      </c>
      <c r="B1053">
        <v>162</v>
      </c>
      <c r="D1053" s="61">
        <v>37998</v>
      </c>
      <c r="E1053">
        <v>173.5</v>
      </c>
      <c r="G1053" s="61">
        <v>37998</v>
      </c>
      <c r="H1053">
        <v>31.76</v>
      </c>
    </row>
    <row r="1054" spans="1:8" x14ac:dyDescent="0.45">
      <c r="A1054" s="61">
        <v>37999</v>
      </c>
      <c r="B1054">
        <v>164</v>
      </c>
      <c r="D1054" s="61">
        <v>37999</v>
      </c>
      <c r="E1054">
        <v>176</v>
      </c>
      <c r="G1054" s="61">
        <v>37999</v>
      </c>
      <c r="H1054">
        <v>31.37</v>
      </c>
    </row>
    <row r="1055" spans="1:8" x14ac:dyDescent="0.45">
      <c r="A1055" s="61">
        <v>38000</v>
      </c>
      <c r="B1055">
        <v>165.5</v>
      </c>
      <c r="D1055" s="61">
        <v>38000</v>
      </c>
      <c r="E1055">
        <v>176.5</v>
      </c>
      <c r="G1055" s="61">
        <v>38000</v>
      </c>
      <c r="H1055">
        <v>31.03</v>
      </c>
    </row>
    <row r="1056" spans="1:8" x14ac:dyDescent="0.45">
      <c r="A1056" s="61">
        <v>38001</v>
      </c>
      <c r="B1056">
        <v>162.5</v>
      </c>
      <c r="D1056" s="61">
        <v>38001</v>
      </c>
      <c r="E1056">
        <v>173</v>
      </c>
      <c r="G1056" s="61">
        <v>38001</v>
      </c>
      <c r="H1056">
        <v>31.56</v>
      </c>
    </row>
    <row r="1057" spans="1:8" x14ac:dyDescent="0.45">
      <c r="A1057" s="61">
        <v>38002</v>
      </c>
      <c r="B1057">
        <v>159.5</v>
      </c>
      <c r="D1057" s="61">
        <v>38002</v>
      </c>
      <c r="E1057">
        <v>170</v>
      </c>
      <c r="G1057" s="61">
        <v>38002</v>
      </c>
      <c r="H1057">
        <v>30.47</v>
      </c>
    </row>
    <row r="1058" spans="1:8" x14ac:dyDescent="0.45">
      <c r="A1058" s="61">
        <v>38005</v>
      </c>
      <c r="B1058">
        <v>158.5</v>
      </c>
      <c r="D1058" s="61">
        <v>38005</v>
      </c>
      <c r="E1058">
        <v>168.5</v>
      </c>
      <c r="G1058" s="61">
        <v>38005</v>
      </c>
      <c r="H1058">
        <v>30.57</v>
      </c>
    </row>
    <row r="1059" spans="1:8" x14ac:dyDescent="0.45">
      <c r="A1059" s="61">
        <v>38006</v>
      </c>
      <c r="B1059">
        <v>160.5</v>
      </c>
      <c r="D1059" s="61">
        <v>38006</v>
      </c>
      <c r="E1059">
        <v>172</v>
      </c>
      <c r="G1059" s="61">
        <v>38006</v>
      </c>
      <c r="H1059">
        <v>31.23</v>
      </c>
    </row>
    <row r="1060" spans="1:8" x14ac:dyDescent="0.45">
      <c r="A1060" s="61">
        <v>38007</v>
      </c>
      <c r="B1060">
        <v>163</v>
      </c>
      <c r="D1060" s="61">
        <v>38007</v>
      </c>
      <c r="E1060">
        <v>174</v>
      </c>
      <c r="G1060" s="61">
        <v>38007</v>
      </c>
      <c r="H1060">
        <v>30.86</v>
      </c>
    </row>
    <row r="1061" spans="1:8" x14ac:dyDescent="0.45">
      <c r="A1061" s="61">
        <v>38008</v>
      </c>
      <c r="B1061">
        <v>164</v>
      </c>
      <c r="D1061" s="61">
        <v>38008</v>
      </c>
      <c r="E1061">
        <v>174.5</v>
      </c>
      <c r="G1061" s="61">
        <v>38008</v>
      </c>
      <c r="H1061">
        <v>31.11</v>
      </c>
    </row>
    <row r="1062" spans="1:8" x14ac:dyDescent="0.45">
      <c r="A1062" s="61">
        <v>38009</v>
      </c>
      <c r="B1062">
        <v>158.5</v>
      </c>
      <c r="D1062" s="61">
        <v>38009</v>
      </c>
      <c r="E1062">
        <v>171</v>
      </c>
      <c r="G1062" s="61">
        <v>38009</v>
      </c>
      <c r="H1062">
        <v>30.96</v>
      </c>
    </row>
    <row r="1063" spans="1:8" x14ac:dyDescent="0.45">
      <c r="A1063" s="61">
        <v>38012</v>
      </c>
      <c r="B1063">
        <v>159.5</v>
      </c>
      <c r="D1063" s="61">
        <v>38012</v>
      </c>
      <c r="E1063">
        <v>171</v>
      </c>
      <c r="G1063" s="61">
        <v>38012</v>
      </c>
      <c r="H1063">
        <v>30.45</v>
      </c>
    </row>
    <row r="1064" spans="1:8" x14ac:dyDescent="0.45">
      <c r="A1064" s="61">
        <v>38013</v>
      </c>
      <c r="B1064">
        <v>160</v>
      </c>
      <c r="D1064" s="61">
        <v>38013</v>
      </c>
      <c r="E1064">
        <v>170.5</v>
      </c>
      <c r="G1064" s="61">
        <v>38013</v>
      </c>
      <c r="H1064">
        <v>30.23</v>
      </c>
    </row>
    <row r="1065" spans="1:8" x14ac:dyDescent="0.45">
      <c r="A1065" s="61">
        <v>38014</v>
      </c>
      <c r="B1065">
        <v>162.5</v>
      </c>
      <c r="D1065" s="61">
        <v>38014</v>
      </c>
      <c r="E1065">
        <v>173</v>
      </c>
      <c r="G1065" s="61">
        <v>38014</v>
      </c>
      <c r="H1065">
        <v>29.77</v>
      </c>
    </row>
    <row r="1066" spans="1:8" x14ac:dyDescent="0.45">
      <c r="A1066" s="61">
        <v>38015</v>
      </c>
      <c r="B1066">
        <v>160.5</v>
      </c>
      <c r="D1066" s="61">
        <v>38015</v>
      </c>
      <c r="E1066">
        <v>170</v>
      </c>
      <c r="G1066" s="61">
        <v>38015</v>
      </c>
      <c r="H1066">
        <v>29.13</v>
      </c>
    </row>
    <row r="1067" spans="1:8" x14ac:dyDescent="0.45">
      <c r="A1067" s="61">
        <v>38016</v>
      </c>
      <c r="B1067">
        <v>159</v>
      </c>
      <c r="D1067" s="61">
        <v>38016</v>
      </c>
      <c r="E1067">
        <v>169</v>
      </c>
      <c r="G1067" s="61">
        <v>38016</v>
      </c>
      <c r="H1067">
        <v>29.18</v>
      </c>
    </row>
    <row r="1068" spans="1:8" x14ac:dyDescent="0.45">
      <c r="A1068" s="61">
        <v>38019</v>
      </c>
      <c r="B1068">
        <v>159</v>
      </c>
      <c r="D1068" s="61">
        <v>38019</v>
      </c>
      <c r="E1068">
        <v>168.5</v>
      </c>
      <c r="G1068" s="61">
        <v>38019</v>
      </c>
      <c r="H1068">
        <v>30.23</v>
      </c>
    </row>
    <row r="1069" spans="1:8" x14ac:dyDescent="0.45">
      <c r="A1069" s="61">
        <v>38020</v>
      </c>
      <c r="B1069">
        <v>162</v>
      </c>
      <c r="D1069" s="61">
        <v>38020</v>
      </c>
      <c r="E1069">
        <v>172</v>
      </c>
      <c r="G1069" s="61">
        <v>38020</v>
      </c>
      <c r="H1069">
        <v>29.5</v>
      </c>
    </row>
    <row r="1070" spans="1:8" x14ac:dyDescent="0.45">
      <c r="A1070" s="61">
        <v>38021</v>
      </c>
      <c r="B1070">
        <v>163</v>
      </c>
      <c r="D1070" s="61">
        <v>38021</v>
      </c>
      <c r="E1070">
        <v>172.5</v>
      </c>
      <c r="G1070" s="61">
        <v>38021</v>
      </c>
      <c r="H1070">
        <v>28.88</v>
      </c>
    </row>
    <row r="1071" spans="1:8" x14ac:dyDescent="0.45">
      <c r="A1071" s="61">
        <v>38022</v>
      </c>
      <c r="B1071">
        <v>161</v>
      </c>
      <c r="D1071" s="61">
        <v>38022</v>
      </c>
      <c r="E1071">
        <v>170</v>
      </c>
      <c r="G1071" s="61">
        <v>38022</v>
      </c>
      <c r="H1071">
        <v>29.27</v>
      </c>
    </row>
    <row r="1072" spans="1:8" x14ac:dyDescent="0.45">
      <c r="A1072" s="61">
        <v>38023</v>
      </c>
      <c r="B1072">
        <v>159</v>
      </c>
      <c r="D1072" s="61">
        <v>38023</v>
      </c>
      <c r="E1072">
        <v>168</v>
      </c>
      <c r="G1072" s="61">
        <v>38023</v>
      </c>
      <c r="H1072">
        <v>28.83</v>
      </c>
    </row>
    <row r="1073" spans="1:8" x14ac:dyDescent="0.45">
      <c r="A1073" s="61">
        <v>38026</v>
      </c>
      <c r="B1073">
        <v>159.5</v>
      </c>
      <c r="D1073" s="61">
        <v>38026</v>
      </c>
      <c r="E1073">
        <v>168</v>
      </c>
      <c r="G1073" s="61">
        <v>38026</v>
      </c>
      <c r="H1073">
        <v>29.11</v>
      </c>
    </row>
    <row r="1074" spans="1:8" x14ac:dyDescent="0.45">
      <c r="A1074" s="61">
        <v>38027</v>
      </c>
      <c r="B1074">
        <v>158.5</v>
      </c>
      <c r="D1074" s="61">
        <v>38027</v>
      </c>
      <c r="E1074">
        <v>167</v>
      </c>
      <c r="G1074" s="61">
        <v>38027</v>
      </c>
      <c r="H1074">
        <v>30.04</v>
      </c>
    </row>
    <row r="1075" spans="1:8" x14ac:dyDescent="0.45">
      <c r="A1075" s="61">
        <v>38028</v>
      </c>
      <c r="B1075">
        <v>158</v>
      </c>
      <c r="D1075" s="61">
        <v>38028</v>
      </c>
      <c r="E1075">
        <v>166.5</v>
      </c>
      <c r="G1075" s="61">
        <v>38028</v>
      </c>
      <c r="H1075">
        <v>29.87</v>
      </c>
    </row>
    <row r="1076" spans="1:8" x14ac:dyDescent="0.45">
      <c r="A1076" s="61">
        <v>38029</v>
      </c>
      <c r="B1076">
        <v>160</v>
      </c>
      <c r="D1076" s="61">
        <v>38029</v>
      </c>
      <c r="E1076">
        <v>168.5</v>
      </c>
      <c r="G1076" s="61">
        <v>38029</v>
      </c>
      <c r="H1076">
        <v>30.07</v>
      </c>
    </row>
    <row r="1077" spans="1:8" x14ac:dyDescent="0.45">
      <c r="A1077" s="61">
        <v>38030</v>
      </c>
      <c r="B1077">
        <v>160</v>
      </c>
      <c r="D1077" s="61">
        <v>38030</v>
      </c>
      <c r="E1077">
        <v>168.5</v>
      </c>
      <c r="G1077" s="61">
        <v>38030</v>
      </c>
      <c r="H1077">
        <v>30.57</v>
      </c>
    </row>
    <row r="1078" spans="1:8" x14ac:dyDescent="0.45">
      <c r="A1078" s="61">
        <v>38033</v>
      </c>
      <c r="B1078">
        <v>161.5</v>
      </c>
      <c r="D1078" s="61">
        <v>38033</v>
      </c>
      <c r="E1078">
        <v>171.5</v>
      </c>
      <c r="G1078" s="61">
        <v>38033</v>
      </c>
      <c r="H1078">
        <v>30.32</v>
      </c>
    </row>
    <row r="1079" spans="1:8" x14ac:dyDescent="0.45">
      <c r="A1079" s="61">
        <v>38034</v>
      </c>
      <c r="B1079">
        <v>161</v>
      </c>
      <c r="D1079" s="61">
        <v>38034</v>
      </c>
      <c r="E1079">
        <v>171</v>
      </c>
      <c r="G1079" s="61">
        <v>38034</v>
      </c>
      <c r="H1079">
        <v>30.69</v>
      </c>
    </row>
    <row r="1080" spans="1:8" x14ac:dyDescent="0.45">
      <c r="A1080" s="61">
        <v>38035</v>
      </c>
      <c r="B1080">
        <v>161</v>
      </c>
      <c r="D1080" s="61">
        <v>38035</v>
      </c>
      <c r="E1080">
        <v>168.5</v>
      </c>
      <c r="G1080" s="61">
        <v>38035</v>
      </c>
      <c r="H1080">
        <v>30.99</v>
      </c>
    </row>
    <row r="1081" spans="1:8" x14ac:dyDescent="0.45">
      <c r="A1081" s="61">
        <v>38036</v>
      </c>
      <c r="B1081">
        <v>161</v>
      </c>
      <c r="D1081" s="61">
        <v>38036</v>
      </c>
      <c r="E1081">
        <v>168.5</v>
      </c>
      <c r="G1081" s="61">
        <v>38036</v>
      </c>
      <c r="H1081">
        <v>30.82</v>
      </c>
    </row>
    <row r="1082" spans="1:8" x14ac:dyDescent="0.45">
      <c r="A1082" s="61">
        <v>38037</v>
      </c>
      <c r="B1082">
        <v>160</v>
      </c>
      <c r="D1082" s="61">
        <v>38037</v>
      </c>
      <c r="E1082">
        <v>169</v>
      </c>
      <c r="G1082" s="61">
        <v>38037</v>
      </c>
      <c r="H1082">
        <v>30.69</v>
      </c>
    </row>
    <row r="1083" spans="1:8" x14ac:dyDescent="0.45">
      <c r="A1083" s="61">
        <v>38040</v>
      </c>
      <c r="B1083">
        <v>147.5</v>
      </c>
      <c r="D1083" s="61">
        <v>38040</v>
      </c>
      <c r="E1083">
        <v>161</v>
      </c>
      <c r="G1083" s="61">
        <v>38040</v>
      </c>
      <c r="H1083">
        <v>30.81</v>
      </c>
    </row>
    <row r="1084" spans="1:8" x14ac:dyDescent="0.45">
      <c r="A1084" s="61">
        <v>38041</v>
      </c>
      <c r="B1084">
        <v>147.5</v>
      </c>
      <c r="D1084" s="61">
        <v>38041</v>
      </c>
      <c r="E1084">
        <v>161</v>
      </c>
      <c r="G1084" s="61">
        <v>38041</v>
      </c>
      <c r="H1084">
        <v>30.81</v>
      </c>
    </row>
    <row r="1085" spans="1:8" x14ac:dyDescent="0.45">
      <c r="A1085" s="61">
        <v>38042</v>
      </c>
      <c r="B1085">
        <v>158.5</v>
      </c>
      <c r="D1085" s="61">
        <v>38042</v>
      </c>
      <c r="E1085">
        <v>168</v>
      </c>
      <c r="G1085" s="61">
        <v>38042</v>
      </c>
      <c r="H1085">
        <v>31.57</v>
      </c>
    </row>
    <row r="1086" spans="1:8" x14ac:dyDescent="0.45">
      <c r="A1086" s="61">
        <v>38043</v>
      </c>
      <c r="B1086">
        <v>162.5</v>
      </c>
      <c r="D1086" s="61">
        <v>38043</v>
      </c>
      <c r="E1086">
        <v>172</v>
      </c>
      <c r="G1086" s="61">
        <v>38043</v>
      </c>
      <c r="H1086">
        <v>31.57</v>
      </c>
    </row>
    <row r="1087" spans="1:8" x14ac:dyDescent="0.45">
      <c r="A1087" s="61">
        <v>38044</v>
      </c>
      <c r="B1087">
        <v>162.5</v>
      </c>
      <c r="D1087" s="61">
        <v>38044</v>
      </c>
      <c r="E1087">
        <v>172</v>
      </c>
      <c r="G1087" s="61">
        <v>38044</v>
      </c>
      <c r="H1087">
        <v>32.229999999999997</v>
      </c>
    </row>
    <row r="1088" spans="1:8" x14ac:dyDescent="0.45">
      <c r="A1088" s="61">
        <v>38047</v>
      </c>
      <c r="B1088">
        <v>162</v>
      </c>
      <c r="D1088" s="61">
        <v>38047</v>
      </c>
      <c r="E1088">
        <v>172.5</v>
      </c>
      <c r="G1088" s="61">
        <v>38047</v>
      </c>
      <c r="H1088">
        <v>33.340000000000003</v>
      </c>
    </row>
    <row r="1089" spans="1:8" x14ac:dyDescent="0.45">
      <c r="A1089" s="61">
        <v>38048</v>
      </c>
      <c r="B1089">
        <v>163.5</v>
      </c>
      <c r="D1089" s="61">
        <v>38048</v>
      </c>
      <c r="E1089">
        <v>173.5</v>
      </c>
      <c r="G1089" s="61">
        <v>38048</v>
      </c>
      <c r="H1089">
        <v>33.15</v>
      </c>
    </row>
    <row r="1090" spans="1:8" x14ac:dyDescent="0.45">
      <c r="A1090" s="61">
        <v>38049</v>
      </c>
      <c r="B1090">
        <v>163</v>
      </c>
      <c r="D1090" s="61">
        <v>38049</v>
      </c>
      <c r="E1090">
        <v>174</v>
      </c>
      <c r="G1090" s="61">
        <v>38049</v>
      </c>
      <c r="H1090">
        <v>32.229999999999997</v>
      </c>
    </row>
    <row r="1091" spans="1:8" x14ac:dyDescent="0.45">
      <c r="A1091" s="61">
        <v>38050</v>
      </c>
      <c r="B1091">
        <v>159.5</v>
      </c>
      <c r="D1091" s="61">
        <v>38050</v>
      </c>
      <c r="E1091">
        <v>169.5</v>
      </c>
      <c r="G1091" s="61">
        <v>38050</v>
      </c>
      <c r="H1091">
        <v>32.89</v>
      </c>
    </row>
    <row r="1092" spans="1:8" x14ac:dyDescent="0.45">
      <c r="A1092" s="61">
        <v>38051</v>
      </c>
      <c r="B1092">
        <v>162.5</v>
      </c>
      <c r="D1092" s="61">
        <v>38051</v>
      </c>
      <c r="E1092">
        <v>173.5</v>
      </c>
      <c r="G1092" s="61">
        <v>38051</v>
      </c>
      <c r="H1092">
        <v>33.35</v>
      </c>
    </row>
    <row r="1093" spans="1:8" x14ac:dyDescent="0.45">
      <c r="A1093" s="61">
        <v>38054</v>
      </c>
      <c r="B1093">
        <v>162.5</v>
      </c>
      <c r="D1093" s="61">
        <v>38054</v>
      </c>
      <c r="E1093">
        <v>173</v>
      </c>
      <c r="G1093" s="61">
        <v>38054</v>
      </c>
      <c r="H1093">
        <v>32.770000000000003</v>
      </c>
    </row>
    <row r="1094" spans="1:8" x14ac:dyDescent="0.45">
      <c r="A1094" s="61">
        <v>38055</v>
      </c>
      <c r="B1094">
        <v>165</v>
      </c>
      <c r="D1094" s="61">
        <v>38055</v>
      </c>
      <c r="E1094">
        <v>175</v>
      </c>
      <c r="G1094" s="61">
        <v>38055</v>
      </c>
      <c r="H1094">
        <v>32.229999999999997</v>
      </c>
    </row>
    <row r="1095" spans="1:8" x14ac:dyDescent="0.45">
      <c r="A1095" s="61">
        <v>38056</v>
      </c>
      <c r="B1095">
        <v>159.5</v>
      </c>
      <c r="D1095" s="61">
        <v>38056</v>
      </c>
      <c r="E1095">
        <v>169.5</v>
      </c>
      <c r="G1095" s="61">
        <v>38056</v>
      </c>
      <c r="H1095">
        <v>31.99</v>
      </c>
    </row>
    <row r="1096" spans="1:8" x14ac:dyDescent="0.45">
      <c r="A1096" s="61">
        <v>38057</v>
      </c>
      <c r="B1096">
        <v>158</v>
      </c>
      <c r="D1096" s="61">
        <v>38057</v>
      </c>
      <c r="E1096">
        <v>168.5</v>
      </c>
      <c r="G1096" s="61">
        <v>38057</v>
      </c>
      <c r="H1096">
        <v>32.83</v>
      </c>
    </row>
    <row r="1097" spans="1:8" x14ac:dyDescent="0.45">
      <c r="A1097" s="61">
        <v>38058</v>
      </c>
      <c r="B1097">
        <v>159</v>
      </c>
      <c r="D1097" s="61">
        <v>38058</v>
      </c>
      <c r="E1097">
        <v>171</v>
      </c>
      <c r="G1097" s="61">
        <v>38058</v>
      </c>
      <c r="H1097">
        <v>32.24</v>
      </c>
    </row>
    <row r="1098" spans="1:8" x14ac:dyDescent="0.45">
      <c r="A1098" s="61">
        <v>38061</v>
      </c>
      <c r="B1098">
        <v>154</v>
      </c>
      <c r="D1098" s="61">
        <v>38061</v>
      </c>
      <c r="E1098">
        <v>165</v>
      </c>
      <c r="G1098" s="61">
        <v>38061</v>
      </c>
      <c r="H1098">
        <v>33.799999999999997</v>
      </c>
    </row>
    <row r="1099" spans="1:8" x14ac:dyDescent="0.45">
      <c r="A1099" s="61">
        <v>38062</v>
      </c>
      <c r="B1099">
        <v>154</v>
      </c>
      <c r="D1099" s="61">
        <v>38062</v>
      </c>
      <c r="E1099">
        <v>165</v>
      </c>
      <c r="G1099" s="61">
        <v>38062</v>
      </c>
      <c r="H1099">
        <v>33.450000000000003</v>
      </c>
    </row>
    <row r="1100" spans="1:8" x14ac:dyDescent="0.45">
      <c r="A1100" s="61">
        <v>38063</v>
      </c>
      <c r="B1100">
        <v>154</v>
      </c>
      <c r="D1100" s="61">
        <v>38063</v>
      </c>
      <c r="E1100">
        <v>164.5</v>
      </c>
      <c r="G1100" s="61">
        <v>38063</v>
      </c>
      <c r="H1100">
        <v>33.53</v>
      </c>
    </row>
    <row r="1101" spans="1:8" x14ac:dyDescent="0.45">
      <c r="A1101" s="61">
        <v>38064</v>
      </c>
      <c r="B1101">
        <v>156</v>
      </c>
      <c r="D1101" s="61">
        <v>38064</v>
      </c>
      <c r="E1101">
        <v>168</v>
      </c>
      <c r="G1101" s="61">
        <v>38064</v>
      </c>
      <c r="H1101">
        <v>33.130000000000003</v>
      </c>
    </row>
    <row r="1102" spans="1:8" x14ac:dyDescent="0.45">
      <c r="A1102" s="61">
        <v>38065</v>
      </c>
      <c r="B1102">
        <v>157.5</v>
      </c>
      <c r="D1102" s="61">
        <v>38065</v>
      </c>
      <c r="E1102">
        <v>168</v>
      </c>
      <c r="G1102" s="61">
        <v>38065</v>
      </c>
      <c r="H1102">
        <v>33.26</v>
      </c>
    </row>
    <row r="1103" spans="1:8" x14ac:dyDescent="0.45">
      <c r="A1103" s="61">
        <v>38068</v>
      </c>
      <c r="B1103">
        <v>157.5</v>
      </c>
      <c r="D1103" s="61">
        <v>38068</v>
      </c>
      <c r="E1103">
        <v>168</v>
      </c>
      <c r="G1103" s="61">
        <v>38068</v>
      </c>
      <c r="H1103">
        <v>32.799999999999997</v>
      </c>
    </row>
    <row r="1104" spans="1:8" x14ac:dyDescent="0.45">
      <c r="A1104" s="61">
        <v>38069</v>
      </c>
      <c r="B1104">
        <v>155</v>
      </c>
      <c r="D1104" s="61">
        <v>38069</v>
      </c>
      <c r="E1104">
        <v>166</v>
      </c>
      <c r="G1104" s="61">
        <v>38069</v>
      </c>
      <c r="H1104">
        <v>33.31</v>
      </c>
    </row>
    <row r="1105" spans="1:8" x14ac:dyDescent="0.45">
      <c r="A1105" s="61">
        <v>38070</v>
      </c>
      <c r="B1105">
        <v>158.5</v>
      </c>
      <c r="D1105" s="61">
        <v>38070</v>
      </c>
      <c r="E1105">
        <v>169.5</v>
      </c>
      <c r="G1105" s="61">
        <v>38070</v>
      </c>
      <c r="H1105">
        <v>33.01</v>
      </c>
    </row>
    <row r="1106" spans="1:8" x14ac:dyDescent="0.45">
      <c r="A1106" s="61">
        <v>38071</v>
      </c>
      <c r="B1106">
        <v>157.5</v>
      </c>
      <c r="D1106" s="61">
        <v>38071</v>
      </c>
      <c r="E1106">
        <v>168.5</v>
      </c>
      <c r="G1106" s="61">
        <v>38071</v>
      </c>
      <c r="H1106">
        <v>31.83</v>
      </c>
    </row>
    <row r="1107" spans="1:8" x14ac:dyDescent="0.45">
      <c r="A1107" s="61">
        <v>38072</v>
      </c>
      <c r="B1107">
        <v>156.5</v>
      </c>
      <c r="D1107" s="61">
        <v>38072</v>
      </c>
      <c r="E1107">
        <v>168</v>
      </c>
      <c r="G1107" s="61">
        <v>38072</v>
      </c>
      <c r="H1107">
        <v>31.99</v>
      </c>
    </row>
    <row r="1108" spans="1:8" x14ac:dyDescent="0.45">
      <c r="A1108" s="61">
        <v>38075</v>
      </c>
      <c r="B1108">
        <v>156.5</v>
      </c>
      <c r="D1108" s="61">
        <v>38075</v>
      </c>
      <c r="E1108">
        <v>168</v>
      </c>
      <c r="G1108" s="61">
        <v>38075</v>
      </c>
      <c r="H1108">
        <v>31.74</v>
      </c>
    </row>
    <row r="1109" spans="1:8" x14ac:dyDescent="0.45">
      <c r="A1109" s="61">
        <v>38076</v>
      </c>
      <c r="B1109">
        <v>157</v>
      </c>
      <c r="D1109" s="61">
        <v>38076</v>
      </c>
      <c r="E1109">
        <v>167.5</v>
      </c>
      <c r="G1109" s="61">
        <v>38076</v>
      </c>
      <c r="H1109">
        <v>32.450000000000003</v>
      </c>
    </row>
    <row r="1110" spans="1:8" x14ac:dyDescent="0.45">
      <c r="A1110" s="61">
        <v>38077</v>
      </c>
      <c r="B1110">
        <v>157.5</v>
      </c>
      <c r="D1110" s="61">
        <v>38077</v>
      </c>
      <c r="E1110">
        <v>167.5</v>
      </c>
      <c r="G1110" s="61">
        <v>38077</v>
      </c>
      <c r="H1110">
        <v>31.51</v>
      </c>
    </row>
    <row r="1111" spans="1:8" x14ac:dyDescent="0.45">
      <c r="A1111" s="61">
        <v>38078</v>
      </c>
      <c r="B1111">
        <v>157</v>
      </c>
      <c r="D1111" s="61">
        <v>38078</v>
      </c>
      <c r="E1111">
        <v>167</v>
      </c>
      <c r="G1111" s="61">
        <v>38078</v>
      </c>
      <c r="H1111">
        <v>31.55</v>
      </c>
    </row>
    <row r="1112" spans="1:8" x14ac:dyDescent="0.45">
      <c r="A1112" s="61">
        <v>38079</v>
      </c>
      <c r="B1112">
        <v>157</v>
      </c>
      <c r="D1112" s="61">
        <v>38079</v>
      </c>
      <c r="E1112">
        <v>167</v>
      </c>
      <c r="G1112" s="61">
        <v>38079</v>
      </c>
      <c r="H1112">
        <v>30.21</v>
      </c>
    </row>
    <row r="1113" spans="1:8" x14ac:dyDescent="0.45">
      <c r="A1113" s="61">
        <v>38082</v>
      </c>
      <c r="B1113">
        <v>154.5</v>
      </c>
      <c r="D1113" s="61">
        <v>38082</v>
      </c>
      <c r="E1113">
        <v>164.5</v>
      </c>
      <c r="G1113" s="61">
        <v>38082</v>
      </c>
      <c r="H1113">
        <v>30.69</v>
      </c>
    </row>
    <row r="1114" spans="1:8" x14ac:dyDescent="0.45">
      <c r="A1114" s="61">
        <v>38083</v>
      </c>
      <c r="B1114">
        <v>157.5</v>
      </c>
      <c r="D1114" s="61">
        <v>38083</v>
      </c>
      <c r="E1114">
        <v>168</v>
      </c>
      <c r="G1114" s="61">
        <v>38083</v>
      </c>
      <c r="H1114">
        <v>31.35</v>
      </c>
    </row>
    <row r="1115" spans="1:8" x14ac:dyDescent="0.45">
      <c r="A1115" s="61">
        <v>38084</v>
      </c>
      <c r="B1115">
        <v>157.5</v>
      </c>
      <c r="D1115" s="61">
        <v>38084</v>
      </c>
      <c r="E1115">
        <v>167</v>
      </c>
      <c r="G1115" s="61">
        <v>38084</v>
      </c>
      <c r="H1115">
        <v>32.450000000000003</v>
      </c>
    </row>
    <row r="1116" spans="1:8" x14ac:dyDescent="0.45">
      <c r="A1116" s="61">
        <v>38085</v>
      </c>
      <c r="B1116">
        <v>162</v>
      </c>
      <c r="D1116" s="61">
        <v>38085</v>
      </c>
      <c r="E1116">
        <v>172</v>
      </c>
      <c r="G1116" s="61">
        <v>38085</v>
      </c>
      <c r="H1116">
        <v>33.340000000000003</v>
      </c>
    </row>
    <row r="1117" spans="1:8" x14ac:dyDescent="0.45">
      <c r="A1117" s="61">
        <v>38086</v>
      </c>
      <c r="B1117">
        <v>162</v>
      </c>
      <c r="D1117" s="61">
        <v>38086</v>
      </c>
      <c r="E1117">
        <v>172</v>
      </c>
      <c r="G1117" s="61">
        <v>38086</v>
      </c>
      <c r="H1117">
        <v>33.340000000000003</v>
      </c>
    </row>
    <row r="1118" spans="1:8" x14ac:dyDescent="0.45">
      <c r="A1118" s="61">
        <v>38089</v>
      </c>
      <c r="B1118">
        <v>162</v>
      </c>
      <c r="D1118" s="61">
        <v>38089</v>
      </c>
      <c r="E1118">
        <v>172</v>
      </c>
      <c r="G1118" s="61">
        <v>38089</v>
      </c>
      <c r="H1118">
        <v>33.340000000000003</v>
      </c>
    </row>
    <row r="1119" spans="1:8" x14ac:dyDescent="0.45">
      <c r="A1119" s="61">
        <v>38090</v>
      </c>
      <c r="B1119">
        <v>164</v>
      </c>
      <c r="D1119" s="61">
        <v>38090</v>
      </c>
      <c r="E1119">
        <v>174</v>
      </c>
      <c r="G1119" s="61">
        <v>38090</v>
      </c>
      <c r="H1119">
        <v>33.19</v>
      </c>
    </row>
    <row r="1120" spans="1:8" x14ac:dyDescent="0.45">
      <c r="A1120" s="61">
        <v>38091</v>
      </c>
      <c r="B1120">
        <v>161.5</v>
      </c>
      <c r="D1120" s="61">
        <v>38091</v>
      </c>
      <c r="E1120">
        <v>171.5</v>
      </c>
      <c r="G1120" s="61">
        <v>38091</v>
      </c>
      <c r="H1120">
        <v>33.450000000000003</v>
      </c>
    </row>
    <row r="1121" spans="1:8" x14ac:dyDescent="0.45">
      <c r="A1121" s="61">
        <v>38092</v>
      </c>
      <c r="B1121">
        <v>160.5</v>
      </c>
      <c r="D1121" s="61">
        <v>38092</v>
      </c>
      <c r="E1121">
        <v>171</v>
      </c>
      <c r="G1121" s="61">
        <v>38092</v>
      </c>
      <c r="H1121">
        <v>33.119999999999997</v>
      </c>
    </row>
    <row r="1122" spans="1:8" x14ac:dyDescent="0.45">
      <c r="A1122" s="61">
        <v>38093</v>
      </c>
      <c r="B1122">
        <v>162.5</v>
      </c>
      <c r="D1122" s="61">
        <v>38093</v>
      </c>
      <c r="E1122">
        <v>174</v>
      </c>
      <c r="G1122" s="61">
        <v>38093</v>
      </c>
      <c r="H1122">
        <v>33.64</v>
      </c>
    </row>
    <row r="1123" spans="1:8" x14ac:dyDescent="0.45">
      <c r="A1123" s="61">
        <v>38096</v>
      </c>
      <c r="B1123">
        <v>161.5</v>
      </c>
      <c r="D1123" s="61">
        <v>38096</v>
      </c>
      <c r="E1123">
        <v>172.5</v>
      </c>
      <c r="G1123" s="61">
        <v>38096</v>
      </c>
      <c r="H1123">
        <v>33.46</v>
      </c>
    </row>
    <row r="1124" spans="1:8" x14ac:dyDescent="0.45">
      <c r="A1124" s="61">
        <v>38097</v>
      </c>
      <c r="B1124">
        <v>165</v>
      </c>
      <c r="D1124" s="61">
        <v>38097</v>
      </c>
      <c r="E1124">
        <v>175.5</v>
      </c>
      <c r="G1124" s="61">
        <v>38097</v>
      </c>
      <c r="H1124">
        <v>33.11</v>
      </c>
    </row>
    <row r="1125" spans="1:8" x14ac:dyDescent="0.45">
      <c r="A1125" s="61">
        <v>38098</v>
      </c>
      <c r="B1125">
        <v>162.5</v>
      </c>
      <c r="D1125" s="61">
        <v>38098</v>
      </c>
      <c r="E1125">
        <v>173</v>
      </c>
      <c r="G1125" s="61">
        <v>38098</v>
      </c>
      <c r="H1125">
        <v>32.46</v>
      </c>
    </row>
    <row r="1126" spans="1:8" x14ac:dyDescent="0.45">
      <c r="A1126" s="61">
        <v>38099</v>
      </c>
      <c r="B1126">
        <v>161.5</v>
      </c>
      <c r="D1126" s="61">
        <v>38099</v>
      </c>
      <c r="E1126">
        <v>172.5</v>
      </c>
      <c r="G1126" s="61">
        <v>38099</v>
      </c>
      <c r="H1126">
        <v>33.39</v>
      </c>
    </row>
    <row r="1127" spans="1:8" x14ac:dyDescent="0.45">
      <c r="A1127" s="61">
        <v>38100</v>
      </c>
      <c r="B1127">
        <v>162.5</v>
      </c>
      <c r="D1127" s="61">
        <v>38100</v>
      </c>
      <c r="E1127">
        <v>174.5</v>
      </c>
      <c r="G1127" s="61">
        <v>38100</v>
      </c>
      <c r="H1127">
        <v>33.090000000000003</v>
      </c>
    </row>
    <row r="1128" spans="1:8" x14ac:dyDescent="0.45">
      <c r="A1128" s="61">
        <v>38103</v>
      </c>
      <c r="B1128">
        <v>163.5</v>
      </c>
      <c r="D1128" s="61">
        <v>38103</v>
      </c>
      <c r="E1128">
        <v>172.5</v>
      </c>
      <c r="G1128" s="61">
        <v>38103</v>
      </c>
      <c r="H1128">
        <v>33.58</v>
      </c>
    </row>
    <row r="1129" spans="1:8" x14ac:dyDescent="0.45">
      <c r="A1129" s="61">
        <v>38104</v>
      </c>
      <c r="B1129">
        <v>166</v>
      </c>
      <c r="D1129" s="61">
        <v>38104</v>
      </c>
      <c r="E1129">
        <v>177</v>
      </c>
      <c r="G1129" s="61">
        <v>38104</v>
      </c>
      <c r="H1129">
        <v>34.28</v>
      </c>
    </row>
    <row r="1130" spans="1:8" x14ac:dyDescent="0.45">
      <c r="A1130" s="61">
        <v>38105</v>
      </c>
      <c r="B1130">
        <v>168.5</v>
      </c>
      <c r="D1130" s="61">
        <v>38105</v>
      </c>
      <c r="E1130">
        <v>179</v>
      </c>
      <c r="G1130" s="61">
        <v>38105</v>
      </c>
      <c r="H1130">
        <v>34.31</v>
      </c>
    </row>
    <row r="1131" spans="1:8" x14ac:dyDescent="0.45">
      <c r="A1131" s="61">
        <v>38106</v>
      </c>
      <c r="B1131">
        <v>171.5</v>
      </c>
      <c r="D1131" s="61">
        <v>38106</v>
      </c>
      <c r="E1131">
        <v>182</v>
      </c>
      <c r="G1131" s="61">
        <v>38106</v>
      </c>
      <c r="H1131">
        <v>34.380000000000003</v>
      </c>
    </row>
    <row r="1132" spans="1:8" x14ac:dyDescent="0.45">
      <c r="A1132" s="61">
        <v>38107</v>
      </c>
      <c r="B1132">
        <v>170.5</v>
      </c>
      <c r="D1132" s="61">
        <v>38107</v>
      </c>
      <c r="E1132">
        <v>181</v>
      </c>
      <c r="G1132" s="61">
        <v>38107</v>
      </c>
      <c r="H1132">
        <v>34.479999999999997</v>
      </c>
    </row>
    <row r="1133" spans="1:8" x14ac:dyDescent="0.45">
      <c r="A1133" s="61">
        <v>38110</v>
      </c>
      <c r="B1133">
        <v>170.5</v>
      </c>
      <c r="D1133" s="61">
        <v>38110</v>
      </c>
      <c r="E1133">
        <v>181</v>
      </c>
      <c r="G1133" s="61">
        <v>38110</v>
      </c>
      <c r="H1133">
        <v>34.479999999999997</v>
      </c>
    </row>
    <row r="1134" spans="1:8" x14ac:dyDescent="0.45">
      <c r="A1134" s="61">
        <v>38111</v>
      </c>
      <c r="B1134">
        <v>172</v>
      </c>
      <c r="D1134" s="61">
        <v>38111</v>
      </c>
      <c r="E1134">
        <v>182</v>
      </c>
      <c r="G1134" s="61">
        <v>38111</v>
      </c>
      <c r="H1134">
        <v>35.93</v>
      </c>
    </row>
    <row r="1135" spans="1:8" x14ac:dyDescent="0.45">
      <c r="A1135" s="61">
        <v>38112</v>
      </c>
      <c r="B1135">
        <v>175.5</v>
      </c>
      <c r="D1135" s="61">
        <v>38112</v>
      </c>
      <c r="E1135">
        <v>187</v>
      </c>
      <c r="G1135" s="61">
        <v>38112</v>
      </c>
      <c r="H1135">
        <v>36.72</v>
      </c>
    </row>
    <row r="1136" spans="1:8" x14ac:dyDescent="0.45">
      <c r="A1136" s="61">
        <v>38113</v>
      </c>
      <c r="B1136">
        <v>177.5</v>
      </c>
      <c r="D1136" s="61">
        <v>38113</v>
      </c>
      <c r="E1136">
        <v>189</v>
      </c>
      <c r="G1136" s="61">
        <v>38113</v>
      </c>
      <c r="H1136">
        <v>36.53</v>
      </c>
    </row>
    <row r="1137" spans="1:8" x14ac:dyDescent="0.45">
      <c r="A1137" s="61">
        <v>38114</v>
      </c>
      <c r="B1137">
        <v>180.5</v>
      </c>
      <c r="D1137" s="61">
        <v>38114</v>
      </c>
      <c r="E1137">
        <v>190.5</v>
      </c>
      <c r="G1137" s="61">
        <v>38114</v>
      </c>
      <c r="H1137">
        <v>37</v>
      </c>
    </row>
    <row r="1138" spans="1:8" x14ac:dyDescent="0.45">
      <c r="A1138" s="61">
        <v>38117</v>
      </c>
      <c r="B1138">
        <v>181.5</v>
      </c>
      <c r="D1138" s="61">
        <v>38117</v>
      </c>
      <c r="E1138">
        <v>192.5</v>
      </c>
      <c r="G1138" s="61">
        <v>38117</v>
      </c>
      <c r="H1138">
        <v>35.97</v>
      </c>
    </row>
    <row r="1139" spans="1:8" x14ac:dyDescent="0.45">
      <c r="A1139" s="61">
        <v>38118</v>
      </c>
      <c r="B1139">
        <v>181.5</v>
      </c>
      <c r="D1139" s="61">
        <v>38118</v>
      </c>
      <c r="E1139">
        <v>191.5</v>
      </c>
      <c r="G1139" s="61">
        <v>38118</v>
      </c>
      <c r="H1139">
        <v>37.36</v>
      </c>
    </row>
    <row r="1140" spans="1:8" x14ac:dyDescent="0.45">
      <c r="A1140" s="61">
        <v>38119</v>
      </c>
      <c r="B1140">
        <v>180</v>
      </c>
      <c r="D1140" s="61">
        <v>38119</v>
      </c>
      <c r="E1140">
        <v>191.5</v>
      </c>
      <c r="G1140" s="61">
        <v>38119</v>
      </c>
      <c r="H1140">
        <v>37.950000000000003</v>
      </c>
    </row>
    <row r="1141" spans="1:8" x14ac:dyDescent="0.45">
      <c r="A1141" s="61">
        <v>38120</v>
      </c>
      <c r="B1141">
        <v>183.5</v>
      </c>
      <c r="D1141" s="61">
        <v>38120</v>
      </c>
      <c r="E1141">
        <v>194.5</v>
      </c>
      <c r="G1141" s="61">
        <v>38120</v>
      </c>
      <c r="H1141">
        <v>38.49</v>
      </c>
    </row>
    <row r="1142" spans="1:8" x14ac:dyDescent="0.45">
      <c r="A1142" s="61">
        <v>38121</v>
      </c>
      <c r="B1142">
        <v>181.5</v>
      </c>
      <c r="D1142" s="61">
        <v>38121</v>
      </c>
      <c r="E1142">
        <v>192.5</v>
      </c>
      <c r="G1142" s="61">
        <v>38121</v>
      </c>
      <c r="H1142">
        <v>38.76</v>
      </c>
    </row>
    <row r="1143" spans="1:8" x14ac:dyDescent="0.45">
      <c r="A1143" s="61">
        <v>38124</v>
      </c>
      <c r="B1143">
        <v>184.5</v>
      </c>
      <c r="D1143" s="61">
        <v>38124</v>
      </c>
      <c r="E1143">
        <v>194</v>
      </c>
      <c r="G1143" s="61">
        <v>38124</v>
      </c>
      <c r="H1143">
        <v>37.909999999999997</v>
      </c>
    </row>
    <row r="1144" spans="1:8" x14ac:dyDescent="0.45">
      <c r="A1144" s="61">
        <v>38125</v>
      </c>
      <c r="B1144">
        <v>184.5</v>
      </c>
      <c r="D1144" s="61">
        <v>38125</v>
      </c>
      <c r="E1144">
        <v>195.5</v>
      </c>
      <c r="G1144" s="61">
        <v>38125</v>
      </c>
      <c r="H1144">
        <v>36.950000000000003</v>
      </c>
    </row>
    <row r="1145" spans="1:8" x14ac:dyDescent="0.45">
      <c r="A1145" s="61">
        <v>38126</v>
      </c>
      <c r="B1145">
        <v>184</v>
      </c>
      <c r="D1145" s="61">
        <v>38126</v>
      </c>
      <c r="E1145">
        <v>195.5</v>
      </c>
      <c r="G1145" s="61">
        <v>38126</v>
      </c>
      <c r="H1145">
        <v>37.9</v>
      </c>
    </row>
    <row r="1146" spans="1:8" x14ac:dyDescent="0.45">
      <c r="A1146" s="61">
        <v>38127</v>
      </c>
      <c r="B1146">
        <v>182.5</v>
      </c>
      <c r="D1146" s="61">
        <v>38127</v>
      </c>
      <c r="E1146">
        <v>195</v>
      </c>
      <c r="G1146" s="61">
        <v>38127</v>
      </c>
      <c r="H1146">
        <v>37.26</v>
      </c>
    </row>
    <row r="1147" spans="1:8" x14ac:dyDescent="0.45">
      <c r="A1147" s="61">
        <v>38128</v>
      </c>
      <c r="B1147">
        <v>182.5</v>
      </c>
      <c r="D1147" s="61">
        <v>38128</v>
      </c>
      <c r="E1147">
        <v>194</v>
      </c>
      <c r="G1147" s="61">
        <v>38128</v>
      </c>
      <c r="H1147">
        <v>36.51</v>
      </c>
    </row>
    <row r="1148" spans="1:8" x14ac:dyDescent="0.45">
      <c r="A1148" s="61">
        <v>38131</v>
      </c>
      <c r="B1148">
        <v>181</v>
      </c>
      <c r="D1148" s="61">
        <v>38131</v>
      </c>
      <c r="E1148">
        <v>192</v>
      </c>
      <c r="G1148" s="61">
        <v>38131</v>
      </c>
      <c r="H1148">
        <v>38.17</v>
      </c>
    </row>
    <row r="1149" spans="1:8" x14ac:dyDescent="0.45">
      <c r="A1149" s="61">
        <v>38132</v>
      </c>
      <c r="B1149">
        <v>189</v>
      </c>
      <c r="D1149" s="61">
        <v>38132</v>
      </c>
      <c r="E1149">
        <v>199</v>
      </c>
      <c r="G1149" s="61">
        <v>38132</v>
      </c>
      <c r="H1149">
        <v>37.44</v>
      </c>
    </row>
    <row r="1150" spans="1:8" x14ac:dyDescent="0.45">
      <c r="A1150" s="61">
        <v>38133</v>
      </c>
      <c r="B1150">
        <v>183.5</v>
      </c>
      <c r="D1150" s="61">
        <v>38133</v>
      </c>
      <c r="E1150">
        <v>195</v>
      </c>
      <c r="G1150" s="61">
        <v>38133</v>
      </c>
      <c r="H1150">
        <v>37.08</v>
      </c>
    </row>
    <row r="1151" spans="1:8" x14ac:dyDescent="0.45">
      <c r="A1151" s="61">
        <v>38134</v>
      </c>
      <c r="B1151">
        <v>184</v>
      </c>
      <c r="D1151" s="61">
        <v>38134</v>
      </c>
      <c r="E1151">
        <v>194</v>
      </c>
      <c r="G1151" s="61">
        <v>38134</v>
      </c>
      <c r="H1151">
        <v>36.25</v>
      </c>
    </row>
    <row r="1152" spans="1:8" x14ac:dyDescent="0.45">
      <c r="A1152" s="61">
        <v>38135</v>
      </c>
      <c r="B1152">
        <v>184</v>
      </c>
      <c r="D1152" s="61">
        <v>38135</v>
      </c>
      <c r="E1152">
        <v>194</v>
      </c>
      <c r="G1152" s="61">
        <v>38135</v>
      </c>
      <c r="H1152">
        <v>36.58</v>
      </c>
    </row>
    <row r="1153" spans="1:8" x14ac:dyDescent="0.45">
      <c r="A1153" s="61">
        <v>38138</v>
      </c>
      <c r="B1153">
        <v>184</v>
      </c>
      <c r="D1153" s="61">
        <v>38138</v>
      </c>
      <c r="E1153">
        <v>194</v>
      </c>
      <c r="G1153" s="61">
        <v>38138</v>
      </c>
      <c r="H1153">
        <v>36.58</v>
      </c>
    </row>
    <row r="1154" spans="1:8" x14ac:dyDescent="0.45">
      <c r="A1154" s="61">
        <v>38139</v>
      </c>
      <c r="B1154">
        <v>181</v>
      </c>
      <c r="D1154" s="61">
        <v>38139</v>
      </c>
      <c r="E1154">
        <v>192</v>
      </c>
      <c r="G1154" s="61">
        <v>38139</v>
      </c>
      <c r="H1154">
        <v>39.08</v>
      </c>
    </row>
    <row r="1155" spans="1:8" x14ac:dyDescent="0.45">
      <c r="A1155" s="61">
        <v>38140</v>
      </c>
      <c r="B1155">
        <v>184.5</v>
      </c>
      <c r="D1155" s="61">
        <v>38140</v>
      </c>
      <c r="E1155">
        <v>196.5</v>
      </c>
      <c r="G1155" s="61">
        <v>38140</v>
      </c>
      <c r="H1155">
        <v>36.86</v>
      </c>
    </row>
    <row r="1156" spans="1:8" x14ac:dyDescent="0.45">
      <c r="A1156" s="61">
        <v>38141</v>
      </c>
      <c r="B1156">
        <v>183</v>
      </c>
      <c r="D1156" s="61">
        <v>38141</v>
      </c>
      <c r="E1156">
        <v>194.5</v>
      </c>
      <c r="G1156" s="61">
        <v>38141</v>
      </c>
      <c r="H1156">
        <v>36.4</v>
      </c>
    </row>
    <row r="1157" spans="1:8" x14ac:dyDescent="0.45">
      <c r="A1157" s="61">
        <v>38142</v>
      </c>
      <c r="B1157">
        <v>179</v>
      </c>
      <c r="D1157" s="61">
        <v>38142</v>
      </c>
      <c r="E1157">
        <v>189</v>
      </c>
      <c r="G1157" s="61">
        <v>38142</v>
      </c>
      <c r="H1157">
        <v>35.67</v>
      </c>
    </row>
    <row r="1158" spans="1:8" x14ac:dyDescent="0.45">
      <c r="A1158" s="61">
        <v>38145</v>
      </c>
      <c r="B1158">
        <v>179</v>
      </c>
      <c r="D1158" s="61">
        <v>38145</v>
      </c>
      <c r="E1158">
        <v>189</v>
      </c>
      <c r="G1158" s="61">
        <v>38145</v>
      </c>
      <c r="H1158">
        <v>35.96</v>
      </c>
    </row>
    <row r="1159" spans="1:8" x14ac:dyDescent="0.45">
      <c r="A1159" s="61">
        <v>38146</v>
      </c>
      <c r="B1159">
        <v>176.5</v>
      </c>
      <c r="D1159" s="61">
        <v>38146</v>
      </c>
      <c r="E1159">
        <v>188</v>
      </c>
      <c r="G1159" s="61">
        <v>38146</v>
      </c>
      <c r="H1159">
        <v>35.049999999999997</v>
      </c>
    </row>
    <row r="1160" spans="1:8" x14ac:dyDescent="0.45">
      <c r="A1160" s="61">
        <v>38147</v>
      </c>
      <c r="B1160">
        <v>171</v>
      </c>
      <c r="D1160" s="61">
        <v>38147</v>
      </c>
      <c r="E1160">
        <v>181.5</v>
      </c>
      <c r="G1160" s="61">
        <v>38147</v>
      </c>
      <c r="H1160">
        <v>35.29</v>
      </c>
    </row>
    <row r="1161" spans="1:8" x14ac:dyDescent="0.45">
      <c r="A1161" s="61">
        <v>38148</v>
      </c>
      <c r="B1161">
        <v>170</v>
      </c>
      <c r="D1161" s="61">
        <v>38148</v>
      </c>
      <c r="E1161">
        <v>177.5</v>
      </c>
      <c r="G1161" s="61">
        <v>38148</v>
      </c>
      <c r="H1161">
        <v>35.74</v>
      </c>
    </row>
    <row r="1162" spans="1:8" x14ac:dyDescent="0.45">
      <c r="A1162" s="61">
        <v>38149</v>
      </c>
      <c r="B1162">
        <v>167.5</v>
      </c>
      <c r="D1162" s="61">
        <v>38149</v>
      </c>
      <c r="E1162">
        <v>178</v>
      </c>
      <c r="G1162" s="61">
        <v>38149</v>
      </c>
      <c r="H1162">
        <v>35.44</v>
      </c>
    </row>
    <row r="1163" spans="1:8" x14ac:dyDescent="0.45">
      <c r="A1163" s="61">
        <v>38152</v>
      </c>
      <c r="B1163">
        <v>165.5</v>
      </c>
      <c r="D1163" s="61">
        <v>38152</v>
      </c>
      <c r="E1163">
        <v>177</v>
      </c>
      <c r="G1163" s="61">
        <v>38152</v>
      </c>
      <c r="H1163">
        <v>35.49</v>
      </c>
    </row>
    <row r="1164" spans="1:8" x14ac:dyDescent="0.45">
      <c r="A1164" s="61">
        <v>38153</v>
      </c>
      <c r="B1164">
        <v>163.5</v>
      </c>
      <c r="D1164" s="61">
        <v>38153</v>
      </c>
      <c r="E1164">
        <v>174.5</v>
      </c>
      <c r="G1164" s="61">
        <v>38153</v>
      </c>
      <c r="H1164">
        <v>35.29</v>
      </c>
    </row>
    <row r="1165" spans="1:8" x14ac:dyDescent="0.45">
      <c r="A1165" s="61">
        <v>38154</v>
      </c>
      <c r="B1165">
        <v>164.5</v>
      </c>
      <c r="D1165" s="61">
        <v>38154</v>
      </c>
      <c r="E1165">
        <v>175.5</v>
      </c>
      <c r="G1165" s="61">
        <v>38154</v>
      </c>
      <c r="H1165">
        <v>35.200000000000003</v>
      </c>
    </row>
    <row r="1166" spans="1:8" x14ac:dyDescent="0.45">
      <c r="A1166" s="61">
        <v>38155</v>
      </c>
      <c r="B1166">
        <v>165</v>
      </c>
      <c r="D1166" s="61">
        <v>38155</v>
      </c>
      <c r="E1166">
        <v>176</v>
      </c>
      <c r="G1166" s="61">
        <v>38155</v>
      </c>
      <c r="H1166">
        <v>36.21</v>
      </c>
    </row>
    <row r="1167" spans="1:8" x14ac:dyDescent="0.45">
      <c r="A1167" s="61">
        <v>38156</v>
      </c>
      <c r="B1167">
        <v>159</v>
      </c>
      <c r="D1167" s="61">
        <v>38156</v>
      </c>
      <c r="E1167">
        <v>171</v>
      </c>
      <c r="G1167" s="61">
        <v>38156</v>
      </c>
      <c r="H1167">
        <v>36.21</v>
      </c>
    </row>
    <row r="1168" spans="1:8" x14ac:dyDescent="0.45">
      <c r="A1168" s="61">
        <v>38159</v>
      </c>
      <c r="B1168">
        <v>158</v>
      </c>
      <c r="D1168" s="61">
        <v>38159</v>
      </c>
      <c r="E1168">
        <v>170.5</v>
      </c>
      <c r="G1168" s="61">
        <v>38159</v>
      </c>
      <c r="H1168">
        <v>35.130000000000003</v>
      </c>
    </row>
    <row r="1169" spans="1:8" x14ac:dyDescent="0.45">
      <c r="A1169" s="61">
        <v>38160</v>
      </c>
      <c r="B1169">
        <v>161.5</v>
      </c>
      <c r="D1169" s="61">
        <v>38160</v>
      </c>
      <c r="E1169">
        <v>175</v>
      </c>
      <c r="G1169" s="61">
        <v>38160</v>
      </c>
      <c r="H1169">
        <v>35.61</v>
      </c>
    </row>
    <row r="1170" spans="1:8" x14ac:dyDescent="0.45">
      <c r="A1170" s="61">
        <v>38161</v>
      </c>
      <c r="B1170">
        <v>164</v>
      </c>
      <c r="D1170" s="61">
        <v>38161</v>
      </c>
      <c r="E1170">
        <v>176</v>
      </c>
      <c r="G1170" s="61">
        <v>38161</v>
      </c>
      <c r="H1170">
        <v>35.03</v>
      </c>
    </row>
    <row r="1171" spans="1:8" x14ac:dyDescent="0.45">
      <c r="A1171" s="61">
        <v>38162</v>
      </c>
      <c r="B1171">
        <v>164.5</v>
      </c>
      <c r="D1171" s="61">
        <v>38162</v>
      </c>
      <c r="E1171">
        <v>175.5</v>
      </c>
      <c r="G1171" s="61">
        <v>38162</v>
      </c>
      <c r="H1171">
        <v>35.299999999999997</v>
      </c>
    </row>
    <row r="1172" spans="1:8" x14ac:dyDescent="0.45">
      <c r="A1172" s="61">
        <v>38163</v>
      </c>
      <c r="B1172">
        <v>164.5</v>
      </c>
      <c r="D1172" s="61">
        <v>38163</v>
      </c>
      <c r="E1172">
        <v>177</v>
      </c>
      <c r="G1172" s="61">
        <v>38163</v>
      </c>
      <c r="H1172">
        <v>34.97</v>
      </c>
    </row>
    <row r="1173" spans="1:8" x14ac:dyDescent="0.45">
      <c r="A1173" s="61">
        <v>38166</v>
      </c>
      <c r="B1173">
        <v>164.5</v>
      </c>
      <c r="D1173" s="61">
        <v>38166</v>
      </c>
      <c r="E1173">
        <v>177</v>
      </c>
      <c r="G1173" s="61">
        <v>38166</v>
      </c>
      <c r="H1173">
        <v>33.700000000000003</v>
      </c>
    </row>
    <row r="1174" spans="1:8" x14ac:dyDescent="0.45">
      <c r="A1174" s="61">
        <v>38167</v>
      </c>
      <c r="B1174">
        <v>164.5</v>
      </c>
      <c r="D1174" s="61">
        <v>38167</v>
      </c>
      <c r="E1174">
        <v>177</v>
      </c>
      <c r="G1174" s="61">
        <v>38167</v>
      </c>
      <c r="H1174">
        <v>33.11</v>
      </c>
    </row>
    <row r="1175" spans="1:8" x14ac:dyDescent="0.45">
      <c r="A1175" s="61">
        <v>38168</v>
      </c>
      <c r="B1175">
        <v>163.5</v>
      </c>
      <c r="D1175" s="61">
        <v>38168</v>
      </c>
      <c r="E1175">
        <v>175</v>
      </c>
      <c r="G1175" s="61">
        <v>38168</v>
      </c>
      <c r="H1175">
        <v>34.5</v>
      </c>
    </row>
    <row r="1176" spans="1:8" x14ac:dyDescent="0.45">
      <c r="A1176" s="61">
        <v>38169</v>
      </c>
      <c r="B1176">
        <v>164.5</v>
      </c>
      <c r="D1176" s="61">
        <v>38169</v>
      </c>
      <c r="E1176">
        <v>178</v>
      </c>
      <c r="G1176" s="61">
        <v>38169</v>
      </c>
      <c r="H1176">
        <v>36.07</v>
      </c>
    </row>
    <row r="1177" spans="1:8" x14ac:dyDescent="0.45">
      <c r="A1177" s="61">
        <v>38170</v>
      </c>
      <c r="B1177">
        <v>171</v>
      </c>
      <c r="D1177" s="61">
        <v>38170</v>
      </c>
      <c r="E1177">
        <v>183</v>
      </c>
      <c r="G1177" s="61">
        <v>38170</v>
      </c>
      <c r="H1177">
        <v>35.92</v>
      </c>
    </row>
    <row r="1178" spans="1:8" x14ac:dyDescent="0.45">
      <c r="A1178" s="61">
        <v>38173</v>
      </c>
      <c r="B1178">
        <v>172.5</v>
      </c>
      <c r="D1178" s="61">
        <v>38173</v>
      </c>
      <c r="E1178">
        <v>184.5</v>
      </c>
      <c r="G1178" s="61">
        <v>38173</v>
      </c>
      <c r="H1178">
        <v>36.299999999999997</v>
      </c>
    </row>
    <row r="1179" spans="1:8" x14ac:dyDescent="0.45">
      <c r="A1179" s="61">
        <v>38174</v>
      </c>
      <c r="B1179">
        <v>176</v>
      </c>
      <c r="D1179" s="61">
        <v>38174</v>
      </c>
      <c r="E1179">
        <v>189</v>
      </c>
      <c r="G1179" s="61">
        <v>38174</v>
      </c>
      <c r="H1179">
        <v>37.18</v>
      </c>
    </row>
    <row r="1180" spans="1:8" x14ac:dyDescent="0.45">
      <c r="A1180" s="61">
        <v>38175</v>
      </c>
      <c r="B1180">
        <v>178.5</v>
      </c>
      <c r="D1180" s="61">
        <v>38175</v>
      </c>
      <c r="E1180">
        <v>192</v>
      </c>
      <c r="G1180" s="61">
        <v>38175</v>
      </c>
      <c r="H1180">
        <v>36.61</v>
      </c>
    </row>
    <row r="1181" spans="1:8" x14ac:dyDescent="0.45">
      <c r="A1181" s="61">
        <v>38176</v>
      </c>
      <c r="B1181">
        <v>179.5</v>
      </c>
      <c r="D1181" s="61">
        <v>38176</v>
      </c>
      <c r="E1181">
        <v>192.5</v>
      </c>
      <c r="G1181" s="61">
        <v>38176</v>
      </c>
      <c r="H1181">
        <v>37.770000000000003</v>
      </c>
    </row>
    <row r="1182" spans="1:8" x14ac:dyDescent="0.45">
      <c r="A1182" s="61">
        <v>38177</v>
      </c>
      <c r="B1182">
        <v>180</v>
      </c>
      <c r="D1182" s="61">
        <v>38177</v>
      </c>
      <c r="E1182">
        <v>193.5</v>
      </c>
      <c r="G1182" s="61">
        <v>38177</v>
      </c>
      <c r="H1182">
        <v>37.049999999999997</v>
      </c>
    </row>
    <row r="1183" spans="1:8" x14ac:dyDescent="0.45">
      <c r="A1183" s="61">
        <v>38180</v>
      </c>
      <c r="B1183">
        <v>183.5</v>
      </c>
      <c r="D1183" s="61">
        <v>38180</v>
      </c>
      <c r="E1183">
        <v>197</v>
      </c>
      <c r="G1183" s="61">
        <v>38180</v>
      </c>
      <c r="H1183">
        <v>36.630000000000003</v>
      </c>
    </row>
    <row r="1184" spans="1:8" x14ac:dyDescent="0.45">
      <c r="A1184" s="61">
        <v>38181</v>
      </c>
      <c r="B1184">
        <v>182.5</v>
      </c>
      <c r="D1184" s="61">
        <v>38181</v>
      </c>
      <c r="E1184">
        <v>195</v>
      </c>
      <c r="G1184" s="61">
        <v>38181</v>
      </c>
      <c r="H1184">
        <v>36.69</v>
      </c>
    </row>
    <row r="1185" spans="1:8" x14ac:dyDescent="0.45">
      <c r="A1185" s="61">
        <v>38182</v>
      </c>
      <c r="B1185">
        <v>178</v>
      </c>
      <c r="D1185" s="61">
        <v>38182</v>
      </c>
      <c r="E1185">
        <v>191</v>
      </c>
      <c r="G1185" s="61">
        <v>38182</v>
      </c>
      <c r="H1185">
        <v>38.54</v>
      </c>
    </row>
    <row r="1186" spans="1:8" x14ac:dyDescent="0.45">
      <c r="A1186" s="61">
        <v>38183</v>
      </c>
      <c r="B1186">
        <v>181</v>
      </c>
      <c r="D1186" s="61">
        <v>38183</v>
      </c>
      <c r="E1186">
        <v>193</v>
      </c>
      <c r="G1186" s="61">
        <v>38183</v>
      </c>
      <c r="H1186">
        <v>38.11</v>
      </c>
    </row>
    <row r="1187" spans="1:8" x14ac:dyDescent="0.45">
      <c r="A1187" s="61">
        <v>38184</v>
      </c>
      <c r="B1187">
        <v>179.5</v>
      </c>
      <c r="D1187" s="61">
        <v>38184</v>
      </c>
      <c r="E1187">
        <v>192</v>
      </c>
      <c r="G1187" s="61">
        <v>38184</v>
      </c>
      <c r="H1187">
        <v>38</v>
      </c>
    </row>
    <row r="1188" spans="1:8" x14ac:dyDescent="0.45">
      <c r="A1188" s="61">
        <v>38187</v>
      </c>
      <c r="B1188">
        <v>180.5</v>
      </c>
      <c r="D1188" s="61">
        <v>38187</v>
      </c>
      <c r="E1188">
        <v>194</v>
      </c>
      <c r="G1188" s="61">
        <v>38187</v>
      </c>
      <c r="H1188">
        <v>37.9</v>
      </c>
    </row>
    <row r="1189" spans="1:8" x14ac:dyDescent="0.45">
      <c r="A1189" s="61">
        <v>38188</v>
      </c>
      <c r="B1189">
        <v>179</v>
      </c>
      <c r="D1189" s="61">
        <v>38188</v>
      </c>
      <c r="E1189">
        <v>191.5</v>
      </c>
      <c r="G1189" s="61">
        <v>38188</v>
      </c>
      <c r="H1189">
        <v>37.01</v>
      </c>
    </row>
    <row r="1190" spans="1:8" x14ac:dyDescent="0.45">
      <c r="A1190" s="61">
        <v>38189</v>
      </c>
      <c r="B1190">
        <v>179</v>
      </c>
      <c r="D1190" s="61">
        <v>38189</v>
      </c>
      <c r="E1190">
        <v>192</v>
      </c>
      <c r="G1190" s="61">
        <v>38189</v>
      </c>
      <c r="H1190">
        <v>37.159999999999997</v>
      </c>
    </row>
    <row r="1191" spans="1:8" x14ac:dyDescent="0.45">
      <c r="A1191" s="61">
        <v>38190</v>
      </c>
      <c r="B1191">
        <v>179.5</v>
      </c>
      <c r="D1191" s="61">
        <v>38190</v>
      </c>
      <c r="E1191">
        <v>192.5</v>
      </c>
      <c r="G1191" s="61">
        <v>38190</v>
      </c>
      <c r="H1191">
        <v>38.01</v>
      </c>
    </row>
    <row r="1192" spans="1:8" x14ac:dyDescent="0.45">
      <c r="A1192" s="61">
        <v>38191</v>
      </c>
      <c r="B1192">
        <v>179</v>
      </c>
      <c r="D1192" s="61">
        <v>38191</v>
      </c>
      <c r="E1192">
        <v>193</v>
      </c>
      <c r="G1192" s="61">
        <v>38191</v>
      </c>
      <c r="H1192">
        <v>38.270000000000003</v>
      </c>
    </row>
    <row r="1193" spans="1:8" x14ac:dyDescent="0.45">
      <c r="A1193" s="61">
        <v>38194</v>
      </c>
      <c r="B1193">
        <v>181.5</v>
      </c>
      <c r="D1193" s="61">
        <v>38194</v>
      </c>
      <c r="E1193">
        <v>195</v>
      </c>
      <c r="G1193" s="61">
        <v>38194</v>
      </c>
      <c r="H1193">
        <v>38.11</v>
      </c>
    </row>
    <row r="1194" spans="1:8" x14ac:dyDescent="0.45">
      <c r="A1194" s="61">
        <v>38195</v>
      </c>
      <c r="B1194">
        <v>181.5</v>
      </c>
      <c r="D1194" s="61">
        <v>38195</v>
      </c>
      <c r="E1194">
        <v>195</v>
      </c>
      <c r="G1194" s="61">
        <v>38195</v>
      </c>
      <c r="H1194">
        <v>38.54</v>
      </c>
    </row>
    <row r="1195" spans="1:8" x14ac:dyDescent="0.45">
      <c r="A1195" s="61">
        <v>38196</v>
      </c>
      <c r="B1195">
        <v>180</v>
      </c>
      <c r="D1195" s="61">
        <v>38196</v>
      </c>
      <c r="E1195">
        <v>193.5</v>
      </c>
      <c r="G1195" s="61">
        <v>38196</v>
      </c>
      <c r="H1195">
        <v>39.53</v>
      </c>
    </row>
    <row r="1196" spans="1:8" x14ac:dyDescent="0.45">
      <c r="A1196" s="61">
        <v>38197</v>
      </c>
      <c r="B1196">
        <v>181</v>
      </c>
      <c r="D1196" s="61">
        <v>38197</v>
      </c>
      <c r="E1196">
        <v>194.5</v>
      </c>
      <c r="G1196" s="61">
        <v>38197</v>
      </c>
      <c r="H1196">
        <v>39.25</v>
      </c>
    </row>
    <row r="1197" spans="1:8" x14ac:dyDescent="0.45">
      <c r="A1197" s="61">
        <v>38198</v>
      </c>
      <c r="B1197">
        <v>181</v>
      </c>
      <c r="D1197" s="61">
        <v>38198</v>
      </c>
      <c r="E1197">
        <v>194.5</v>
      </c>
      <c r="G1197" s="61">
        <v>38198</v>
      </c>
      <c r="H1197">
        <v>40.03</v>
      </c>
    </row>
    <row r="1198" spans="1:8" x14ac:dyDescent="0.45">
      <c r="A1198" s="61">
        <v>38201</v>
      </c>
      <c r="B1198">
        <v>181</v>
      </c>
      <c r="D1198" s="61">
        <v>38201</v>
      </c>
      <c r="E1198">
        <v>194.5</v>
      </c>
      <c r="G1198" s="61">
        <v>38201</v>
      </c>
      <c r="H1198">
        <v>39.97</v>
      </c>
    </row>
    <row r="1199" spans="1:8" x14ac:dyDescent="0.45">
      <c r="A1199" s="61">
        <v>38202</v>
      </c>
      <c r="B1199">
        <v>182.5</v>
      </c>
      <c r="D1199" s="61">
        <v>38202</v>
      </c>
      <c r="E1199">
        <v>197</v>
      </c>
      <c r="G1199" s="61">
        <v>38202</v>
      </c>
      <c r="H1199">
        <v>40.64</v>
      </c>
    </row>
    <row r="1200" spans="1:8" x14ac:dyDescent="0.45">
      <c r="A1200" s="61">
        <v>38203</v>
      </c>
      <c r="B1200">
        <v>181.5</v>
      </c>
      <c r="D1200" s="61">
        <v>38203</v>
      </c>
      <c r="E1200">
        <v>196.5</v>
      </c>
      <c r="G1200" s="61">
        <v>38203</v>
      </c>
      <c r="H1200">
        <v>39.700000000000003</v>
      </c>
    </row>
    <row r="1201" spans="1:8" x14ac:dyDescent="0.45">
      <c r="A1201" s="61">
        <v>38204</v>
      </c>
      <c r="B1201">
        <v>183.5</v>
      </c>
      <c r="D1201" s="61">
        <v>38204</v>
      </c>
      <c r="E1201">
        <v>198</v>
      </c>
      <c r="G1201" s="61">
        <v>38204</v>
      </c>
      <c r="H1201">
        <v>41.12</v>
      </c>
    </row>
    <row r="1202" spans="1:8" x14ac:dyDescent="0.45">
      <c r="A1202" s="61">
        <v>38205</v>
      </c>
      <c r="B1202">
        <v>183.5</v>
      </c>
      <c r="D1202" s="61">
        <v>38205</v>
      </c>
      <c r="E1202">
        <v>199</v>
      </c>
      <c r="G1202" s="61">
        <v>38205</v>
      </c>
      <c r="H1202">
        <v>40.630000000000003</v>
      </c>
    </row>
    <row r="1203" spans="1:8" x14ac:dyDescent="0.45">
      <c r="A1203" s="61">
        <v>38208</v>
      </c>
      <c r="B1203">
        <v>181.5</v>
      </c>
      <c r="D1203" s="61">
        <v>38208</v>
      </c>
      <c r="E1203">
        <v>196.5</v>
      </c>
      <c r="G1203" s="61">
        <v>38208</v>
      </c>
      <c r="H1203">
        <v>41.56</v>
      </c>
    </row>
    <row r="1204" spans="1:8" x14ac:dyDescent="0.45">
      <c r="A1204" s="61">
        <v>38209</v>
      </c>
      <c r="B1204">
        <v>181.5</v>
      </c>
      <c r="D1204" s="61">
        <v>38209</v>
      </c>
      <c r="E1204">
        <v>196.5</v>
      </c>
      <c r="G1204" s="61">
        <v>38209</v>
      </c>
      <c r="H1204">
        <v>41.28</v>
      </c>
    </row>
    <row r="1205" spans="1:8" x14ac:dyDescent="0.45">
      <c r="A1205" s="61">
        <v>38210</v>
      </c>
      <c r="B1205">
        <v>181.5</v>
      </c>
      <c r="D1205" s="61">
        <v>38210</v>
      </c>
      <c r="E1205">
        <v>196.5</v>
      </c>
      <c r="G1205" s="61">
        <v>38210</v>
      </c>
      <c r="H1205">
        <v>41.57</v>
      </c>
    </row>
    <row r="1206" spans="1:8" x14ac:dyDescent="0.45">
      <c r="A1206" s="61">
        <v>38211</v>
      </c>
      <c r="B1206">
        <v>179</v>
      </c>
      <c r="D1206" s="61">
        <v>38211</v>
      </c>
      <c r="E1206">
        <v>194.5</v>
      </c>
      <c r="G1206" s="61">
        <v>38211</v>
      </c>
      <c r="H1206">
        <v>42.29</v>
      </c>
    </row>
    <row r="1207" spans="1:8" x14ac:dyDescent="0.45">
      <c r="A1207" s="61">
        <v>38212</v>
      </c>
      <c r="B1207">
        <v>179</v>
      </c>
      <c r="D1207" s="61">
        <v>38212</v>
      </c>
      <c r="E1207">
        <v>194.5</v>
      </c>
      <c r="G1207" s="61">
        <v>38212</v>
      </c>
      <c r="H1207">
        <v>43.88</v>
      </c>
    </row>
    <row r="1208" spans="1:8" x14ac:dyDescent="0.45">
      <c r="A1208" s="61">
        <v>38215</v>
      </c>
      <c r="B1208">
        <v>179</v>
      </c>
      <c r="D1208" s="61">
        <v>38215</v>
      </c>
      <c r="E1208">
        <v>194.5</v>
      </c>
      <c r="G1208" s="61">
        <v>38215</v>
      </c>
      <c r="H1208">
        <v>43.67</v>
      </c>
    </row>
    <row r="1209" spans="1:8" x14ac:dyDescent="0.45">
      <c r="A1209" s="61">
        <v>38216</v>
      </c>
      <c r="B1209">
        <v>182.5</v>
      </c>
      <c r="D1209" s="61">
        <v>38216</v>
      </c>
      <c r="E1209">
        <v>198.5</v>
      </c>
      <c r="G1209" s="61">
        <v>38216</v>
      </c>
      <c r="H1209">
        <v>42.99</v>
      </c>
    </row>
    <row r="1210" spans="1:8" x14ac:dyDescent="0.45">
      <c r="A1210" s="61">
        <v>38217</v>
      </c>
      <c r="B1210">
        <v>181.5</v>
      </c>
      <c r="D1210" s="61">
        <v>38217</v>
      </c>
      <c r="E1210">
        <v>197</v>
      </c>
      <c r="G1210" s="61">
        <v>38217</v>
      </c>
      <c r="H1210">
        <v>43.03</v>
      </c>
    </row>
    <row r="1211" spans="1:8" x14ac:dyDescent="0.45">
      <c r="A1211" s="61">
        <v>38218</v>
      </c>
      <c r="B1211">
        <v>183.5</v>
      </c>
      <c r="D1211" s="61">
        <v>38218</v>
      </c>
      <c r="E1211">
        <v>198.5</v>
      </c>
      <c r="G1211" s="61">
        <v>38218</v>
      </c>
      <c r="H1211">
        <v>44.33</v>
      </c>
    </row>
    <row r="1212" spans="1:8" x14ac:dyDescent="0.45">
      <c r="A1212" s="61">
        <v>38219</v>
      </c>
      <c r="B1212">
        <v>185</v>
      </c>
      <c r="D1212" s="61">
        <v>38219</v>
      </c>
      <c r="E1212">
        <v>200.5</v>
      </c>
      <c r="G1212" s="61">
        <v>38219</v>
      </c>
      <c r="H1212">
        <v>43.54</v>
      </c>
    </row>
    <row r="1213" spans="1:8" x14ac:dyDescent="0.45">
      <c r="A1213" s="61">
        <v>38222</v>
      </c>
      <c r="B1213">
        <v>185</v>
      </c>
      <c r="D1213" s="61">
        <v>38222</v>
      </c>
      <c r="E1213">
        <v>200.5</v>
      </c>
      <c r="G1213" s="61">
        <v>38222</v>
      </c>
      <c r="H1213">
        <v>43.03</v>
      </c>
    </row>
    <row r="1214" spans="1:8" x14ac:dyDescent="0.45">
      <c r="A1214" s="61">
        <v>38223</v>
      </c>
      <c r="B1214">
        <v>185</v>
      </c>
      <c r="D1214" s="61">
        <v>38223</v>
      </c>
      <c r="E1214">
        <v>200.5</v>
      </c>
      <c r="G1214" s="61">
        <v>38223</v>
      </c>
      <c r="H1214">
        <v>42.32</v>
      </c>
    </row>
    <row r="1215" spans="1:8" x14ac:dyDescent="0.45">
      <c r="A1215" s="61">
        <v>38224</v>
      </c>
      <c r="B1215">
        <v>182</v>
      </c>
      <c r="D1215" s="61">
        <v>38224</v>
      </c>
      <c r="E1215">
        <v>197.5</v>
      </c>
      <c r="G1215" s="61">
        <v>38224</v>
      </c>
      <c r="H1215">
        <v>40.68</v>
      </c>
    </row>
    <row r="1216" spans="1:8" x14ac:dyDescent="0.45">
      <c r="A1216" s="61">
        <v>38225</v>
      </c>
      <c r="B1216">
        <v>181</v>
      </c>
      <c r="D1216" s="61">
        <v>38225</v>
      </c>
      <c r="E1216">
        <v>196</v>
      </c>
      <c r="G1216" s="61">
        <v>38225</v>
      </c>
      <c r="H1216">
        <v>40.33</v>
      </c>
    </row>
    <row r="1217" spans="1:8" x14ac:dyDescent="0.45">
      <c r="A1217" s="61">
        <v>38226</v>
      </c>
      <c r="B1217">
        <v>178.5</v>
      </c>
      <c r="D1217" s="61">
        <v>38226</v>
      </c>
      <c r="E1217">
        <v>192</v>
      </c>
      <c r="G1217" s="61">
        <v>38226</v>
      </c>
      <c r="H1217">
        <v>40.64</v>
      </c>
    </row>
    <row r="1218" spans="1:8" x14ac:dyDescent="0.45">
      <c r="A1218" s="61">
        <v>38229</v>
      </c>
      <c r="B1218">
        <v>178.5</v>
      </c>
      <c r="D1218" s="61">
        <v>38229</v>
      </c>
      <c r="E1218">
        <v>192</v>
      </c>
      <c r="G1218" s="61">
        <v>38229</v>
      </c>
      <c r="H1218">
        <v>40.64</v>
      </c>
    </row>
    <row r="1219" spans="1:8" x14ac:dyDescent="0.45">
      <c r="A1219" s="61">
        <v>38230</v>
      </c>
      <c r="B1219">
        <v>173.5</v>
      </c>
      <c r="D1219" s="61">
        <v>38230</v>
      </c>
      <c r="E1219">
        <v>188</v>
      </c>
      <c r="G1219" s="61">
        <v>38230</v>
      </c>
      <c r="H1219">
        <v>39.61</v>
      </c>
    </row>
    <row r="1220" spans="1:8" x14ac:dyDescent="0.45">
      <c r="A1220" s="61">
        <v>38231</v>
      </c>
      <c r="B1220">
        <v>173.5</v>
      </c>
      <c r="D1220" s="61">
        <v>38231</v>
      </c>
      <c r="E1220">
        <v>188</v>
      </c>
      <c r="G1220" s="61">
        <v>38231</v>
      </c>
      <c r="H1220">
        <v>41.47</v>
      </c>
    </row>
    <row r="1221" spans="1:8" x14ac:dyDescent="0.45">
      <c r="A1221" s="61">
        <v>38232</v>
      </c>
      <c r="B1221">
        <v>178.5</v>
      </c>
      <c r="D1221" s="61">
        <v>38232</v>
      </c>
      <c r="E1221">
        <v>192.5</v>
      </c>
      <c r="G1221" s="61">
        <v>38232</v>
      </c>
      <c r="H1221">
        <v>41.57</v>
      </c>
    </row>
    <row r="1222" spans="1:8" x14ac:dyDescent="0.45">
      <c r="A1222" s="61">
        <v>38233</v>
      </c>
      <c r="B1222">
        <v>178.5</v>
      </c>
      <c r="D1222" s="61">
        <v>38233</v>
      </c>
      <c r="E1222">
        <v>192.5</v>
      </c>
      <c r="G1222" s="61">
        <v>38233</v>
      </c>
      <c r="H1222">
        <v>41.23</v>
      </c>
    </row>
    <row r="1223" spans="1:8" x14ac:dyDescent="0.45">
      <c r="A1223" s="61">
        <v>38236</v>
      </c>
      <c r="B1223">
        <v>177.5</v>
      </c>
      <c r="D1223" s="61">
        <v>38236</v>
      </c>
      <c r="E1223">
        <v>192.5</v>
      </c>
      <c r="G1223" s="61">
        <v>38236</v>
      </c>
      <c r="H1223">
        <v>40.619999999999997</v>
      </c>
    </row>
    <row r="1224" spans="1:8" x14ac:dyDescent="0.45">
      <c r="A1224" s="61">
        <v>38237</v>
      </c>
      <c r="B1224">
        <v>178</v>
      </c>
      <c r="D1224" s="61">
        <v>38237</v>
      </c>
      <c r="E1224">
        <v>193.5</v>
      </c>
      <c r="G1224" s="61">
        <v>38237</v>
      </c>
      <c r="H1224">
        <v>40.76</v>
      </c>
    </row>
    <row r="1225" spans="1:8" x14ac:dyDescent="0.45">
      <c r="A1225" s="61">
        <v>38238</v>
      </c>
      <c r="B1225">
        <v>174.5</v>
      </c>
      <c r="D1225" s="61">
        <v>38238</v>
      </c>
      <c r="E1225">
        <v>191.5</v>
      </c>
      <c r="G1225" s="61">
        <v>38238</v>
      </c>
      <c r="H1225">
        <v>40.39</v>
      </c>
    </row>
    <row r="1226" spans="1:8" x14ac:dyDescent="0.45">
      <c r="A1226" s="61">
        <v>38239</v>
      </c>
      <c r="B1226">
        <v>174.5</v>
      </c>
      <c r="D1226" s="61">
        <v>38239</v>
      </c>
      <c r="E1226">
        <v>191.5</v>
      </c>
      <c r="G1226" s="61">
        <v>38239</v>
      </c>
      <c r="H1226">
        <v>42.22</v>
      </c>
    </row>
    <row r="1227" spans="1:8" x14ac:dyDescent="0.45">
      <c r="A1227" s="61">
        <v>38240</v>
      </c>
      <c r="B1227">
        <v>181</v>
      </c>
      <c r="D1227" s="61">
        <v>38240</v>
      </c>
      <c r="E1227">
        <v>196.5</v>
      </c>
      <c r="G1227" s="61">
        <v>38240</v>
      </c>
      <c r="H1227">
        <v>40.200000000000003</v>
      </c>
    </row>
    <row r="1228" spans="1:8" x14ac:dyDescent="0.45">
      <c r="A1228" s="61">
        <v>38243</v>
      </c>
      <c r="B1228">
        <v>181</v>
      </c>
      <c r="D1228" s="61">
        <v>38243</v>
      </c>
      <c r="E1228">
        <v>196.5</v>
      </c>
      <c r="G1228" s="61">
        <v>38243</v>
      </c>
      <c r="H1228">
        <v>41.06</v>
      </c>
    </row>
    <row r="1229" spans="1:8" x14ac:dyDescent="0.45">
      <c r="A1229" s="61">
        <v>38244</v>
      </c>
      <c r="B1229">
        <v>180</v>
      </c>
      <c r="D1229" s="61">
        <v>38244</v>
      </c>
      <c r="E1229">
        <v>197</v>
      </c>
      <c r="G1229" s="61">
        <v>38244</v>
      </c>
      <c r="H1229">
        <v>41.73</v>
      </c>
    </row>
    <row r="1230" spans="1:8" x14ac:dyDescent="0.45">
      <c r="A1230" s="61">
        <v>38245</v>
      </c>
      <c r="B1230">
        <v>180</v>
      </c>
      <c r="D1230" s="61">
        <v>38245</v>
      </c>
      <c r="E1230">
        <v>197</v>
      </c>
      <c r="G1230" s="61">
        <v>38245</v>
      </c>
      <c r="H1230">
        <v>41.85</v>
      </c>
    </row>
    <row r="1231" spans="1:8" x14ac:dyDescent="0.45">
      <c r="A1231" s="61">
        <v>38246</v>
      </c>
      <c r="B1231">
        <v>180</v>
      </c>
      <c r="D1231" s="61">
        <v>38246</v>
      </c>
      <c r="E1231">
        <v>197</v>
      </c>
      <c r="G1231" s="61">
        <v>38246</v>
      </c>
      <c r="H1231">
        <v>40.75</v>
      </c>
    </row>
    <row r="1232" spans="1:8" x14ac:dyDescent="0.45">
      <c r="A1232" s="61">
        <v>38247</v>
      </c>
      <c r="B1232">
        <v>180</v>
      </c>
      <c r="D1232" s="61">
        <v>38247</v>
      </c>
      <c r="E1232">
        <v>197</v>
      </c>
      <c r="G1232" s="61">
        <v>38247</v>
      </c>
      <c r="H1232">
        <v>42.45</v>
      </c>
    </row>
    <row r="1233" spans="1:8" x14ac:dyDescent="0.45">
      <c r="A1233" s="61">
        <v>38250</v>
      </c>
      <c r="B1233">
        <v>180</v>
      </c>
      <c r="D1233" s="61">
        <v>38250</v>
      </c>
      <c r="E1233">
        <v>197</v>
      </c>
      <c r="G1233" s="61">
        <v>38250</v>
      </c>
      <c r="H1233">
        <v>42.91</v>
      </c>
    </row>
    <row r="1234" spans="1:8" x14ac:dyDescent="0.45">
      <c r="A1234" s="61">
        <v>38251</v>
      </c>
      <c r="B1234">
        <v>180</v>
      </c>
      <c r="D1234" s="61">
        <v>38251</v>
      </c>
      <c r="E1234">
        <v>197</v>
      </c>
      <c r="G1234" s="61">
        <v>38251</v>
      </c>
      <c r="H1234">
        <v>43.39</v>
      </c>
    </row>
    <row r="1235" spans="1:8" x14ac:dyDescent="0.45">
      <c r="A1235" s="61">
        <v>38252</v>
      </c>
      <c r="B1235">
        <v>180</v>
      </c>
      <c r="D1235" s="61">
        <v>38252</v>
      </c>
      <c r="E1235">
        <v>197</v>
      </c>
      <c r="G1235" s="61">
        <v>38252</v>
      </c>
      <c r="H1235">
        <v>44.93</v>
      </c>
    </row>
    <row r="1236" spans="1:8" x14ac:dyDescent="0.45">
      <c r="A1236" s="61">
        <v>38253</v>
      </c>
      <c r="B1236">
        <v>182.5</v>
      </c>
      <c r="D1236" s="61">
        <v>38253</v>
      </c>
      <c r="E1236">
        <v>203</v>
      </c>
      <c r="G1236" s="61">
        <v>38253</v>
      </c>
      <c r="H1236">
        <v>45.13</v>
      </c>
    </row>
    <row r="1237" spans="1:8" x14ac:dyDescent="0.45">
      <c r="A1237" s="61">
        <v>38254</v>
      </c>
      <c r="B1237">
        <v>181</v>
      </c>
      <c r="D1237" s="61">
        <v>38254</v>
      </c>
      <c r="E1237">
        <v>200</v>
      </c>
      <c r="G1237" s="61">
        <v>38254</v>
      </c>
      <c r="H1237">
        <v>45.33</v>
      </c>
    </row>
    <row r="1238" spans="1:8" x14ac:dyDescent="0.45">
      <c r="A1238" s="61">
        <v>38257</v>
      </c>
      <c r="B1238">
        <v>181</v>
      </c>
      <c r="D1238" s="61">
        <v>38257</v>
      </c>
      <c r="E1238">
        <v>200</v>
      </c>
      <c r="G1238" s="61">
        <v>38257</v>
      </c>
      <c r="H1238">
        <v>45.93</v>
      </c>
    </row>
    <row r="1239" spans="1:8" x14ac:dyDescent="0.45">
      <c r="A1239" s="61">
        <v>38258</v>
      </c>
      <c r="B1239">
        <v>181</v>
      </c>
      <c r="D1239" s="61">
        <v>38258</v>
      </c>
      <c r="E1239">
        <v>200</v>
      </c>
      <c r="G1239" s="61">
        <v>38258</v>
      </c>
      <c r="H1239">
        <v>46.45</v>
      </c>
    </row>
    <row r="1240" spans="1:8" x14ac:dyDescent="0.45">
      <c r="A1240" s="61">
        <v>38259</v>
      </c>
      <c r="B1240">
        <v>183.5</v>
      </c>
      <c r="D1240" s="61">
        <v>38259</v>
      </c>
      <c r="E1240">
        <v>202</v>
      </c>
      <c r="G1240" s="61">
        <v>38259</v>
      </c>
      <c r="H1240">
        <v>46.08</v>
      </c>
    </row>
    <row r="1241" spans="1:8" x14ac:dyDescent="0.45">
      <c r="A1241" s="61">
        <v>38260</v>
      </c>
      <c r="B1241">
        <v>183.5</v>
      </c>
      <c r="D1241" s="61">
        <v>38260</v>
      </c>
      <c r="E1241">
        <v>202</v>
      </c>
      <c r="G1241" s="61">
        <v>38260</v>
      </c>
      <c r="H1241">
        <v>46.38</v>
      </c>
    </row>
    <row r="1242" spans="1:8" x14ac:dyDescent="0.45">
      <c r="A1242" s="61">
        <v>38261</v>
      </c>
      <c r="B1242">
        <v>188</v>
      </c>
      <c r="D1242" s="61">
        <v>38261</v>
      </c>
      <c r="E1242">
        <v>207.5</v>
      </c>
      <c r="G1242" s="61">
        <v>38261</v>
      </c>
      <c r="H1242">
        <v>46.62</v>
      </c>
    </row>
    <row r="1243" spans="1:8" x14ac:dyDescent="0.45">
      <c r="A1243" s="61">
        <v>38264</v>
      </c>
      <c r="B1243">
        <v>186.5</v>
      </c>
      <c r="D1243" s="61">
        <v>38264</v>
      </c>
      <c r="E1243">
        <v>205.5</v>
      </c>
      <c r="G1243" s="61">
        <v>38264</v>
      </c>
      <c r="H1243">
        <v>46.19</v>
      </c>
    </row>
    <row r="1244" spans="1:8" x14ac:dyDescent="0.45">
      <c r="A1244" s="61">
        <v>38265</v>
      </c>
      <c r="B1244">
        <v>188</v>
      </c>
      <c r="D1244" s="61">
        <v>38265</v>
      </c>
      <c r="E1244">
        <v>208</v>
      </c>
      <c r="G1244" s="61">
        <v>38265</v>
      </c>
      <c r="H1244">
        <v>47.13</v>
      </c>
    </row>
    <row r="1245" spans="1:8" x14ac:dyDescent="0.45">
      <c r="A1245" s="61">
        <v>38266</v>
      </c>
      <c r="B1245">
        <v>187.5</v>
      </c>
      <c r="D1245" s="61">
        <v>38266</v>
      </c>
      <c r="E1245">
        <v>206.5</v>
      </c>
      <c r="G1245" s="61">
        <v>38266</v>
      </c>
      <c r="H1245">
        <v>47.99</v>
      </c>
    </row>
    <row r="1246" spans="1:8" x14ac:dyDescent="0.45">
      <c r="A1246" s="61">
        <v>38267</v>
      </c>
      <c r="B1246">
        <v>187.5</v>
      </c>
      <c r="D1246" s="61">
        <v>38267</v>
      </c>
      <c r="E1246">
        <v>206.5</v>
      </c>
      <c r="G1246" s="61">
        <v>38267</v>
      </c>
      <c r="H1246">
        <v>48.9</v>
      </c>
    </row>
    <row r="1247" spans="1:8" x14ac:dyDescent="0.45">
      <c r="A1247" s="61">
        <v>38268</v>
      </c>
      <c r="B1247">
        <v>187.5</v>
      </c>
      <c r="D1247" s="61">
        <v>38268</v>
      </c>
      <c r="E1247">
        <v>206.5</v>
      </c>
      <c r="G1247" s="61">
        <v>38268</v>
      </c>
      <c r="H1247">
        <v>49.71</v>
      </c>
    </row>
    <row r="1248" spans="1:8" x14ac:dyDescent="0.45">
      <c r="A1248" s="61">
        <v>38271</v>
      </c>
      <c r="B1248">
        <v>187.5</v>
      </c>
      <c r="D1248" s="61">
        <v>38271</v>
      </c>
      <c r="E1248">
        <v>206.5</v>
      </c>
      <c r="G1248" s="61">
        <v>38271</v>
      </c>
      <c r="H1248">
        <v>50.66</v>
      </c>
    </row>
    <row r="1249" spans="1:8" x14ac:dyDescent="0.45">
      <c r="A1249" s="61">
        <v>38272</v>
      </c>
      <c r="B1249">
        <v>195.5</v>
      </c>
      <c r="D1249" s="61">
        <v>38272</v>
      </c>
      <c r="E1249">
        <v>216.5</v>
      </c>
      <c r="G1249" s="61">
        <v>38272</v>
      </c>
      <c r="H1249">
        <v>49.6</v>
      </c>
    </row>
    <row r="1250" spans="1:8" x14ac:dyDescent="0.45">
      <c r="A1250" s="61">
        <v>38273</v>
      </c>
      <c r="B1250">
        <v>195.5</v>
      </c>
      <c r="D1250" s="61">
        <v>38273</v>
      </c>
      <c r="E1250">
        <v>216.5</v>
      </c>
      <c r="G1250" s="61">
        <v>38273</v>
      </c>
      <c r="H1250">
        <v>50.05</v>
      </c>
    </row>
    <row r="1251" spans="1:8" x14ac:dyDescent="0.45">
      <c r="A1251" s="61">
        <v>38274</v>
      </c>
      <c r="B1251">
        <v>193.5</v>
      </c>
      <c r="D1251" s="61">
        <v>38274</v>
      </c>
      <c r="E1251">
        <v>213.5</v>
      </c>
      <c r="G1251" s="61">
        <v>38274</v>
      </c>
      <c r="H1251">
        <v>50.84</v>
      </c>
    </row>
    <row r="1252" spans="1:8" x14ac:dyDescent="0.45">
      <c r="A1252" s="61">
        <v>38275</v>
      </c>
      <c r="B1252">
        <v>198.5</v>
      </c>
      <c r="D1252" s="61">
        <v>38275</v>
      </c>
      <c r="E1252">
        <v>219.5</v>
      </c>
      <c r="G1252" s="61">
        <v>38275</v>
      </c>
      <c r="H1252">
        <v>49.93</v>
      </c>
    </row>
    <row r="1253" spans="1:8" x14ac:dyDescent="0.45">
      <c r="A1253" s="61">
        <v>38278</v>
      </c>
      <c r="B1253">
        <v>197</v>
      </c>
      <c r="D1253" s="61">
        <v>38278</v>
      </c>
      <c r="E1253">
        <v>219.5</v>
      </c>
      <c r="G1253" s="61">
        <v>38278</v>
      </c>
      <c r="H1253">
        <v>48.91</v>
      </c>
    </row>
    <row r="1254" spans="1:8" x14ac:dyDescent="0.45">
      <c r="A1254" s="61">
        <v>38279</v>
      </c>
      <c r="B1254">
        <v>197.5</v>
      </c>
      <c r="D1254" s="61">
        <v>38279</v>
      </c>
      <c r="E1254">
        <v>218.5</v>
      </c>
      <c r="G1254" s="61">
        <v>38279</v>
      </c>
      <c r="H1254">
        <v>48.77</v>
      </c>
    </row>
    <row r="1255" spans="1:8" x14ac:dyDescent="0.45">
      <c r="A1255" s="61">
        <v>38280</v>
      </c>
      <c r="B1255">
        <v>194.5</v>
      </c>
      <c r="D1255" s="61">
        <v>38280</v>
      </c>
      <c r="E1255">
        <v>215.5</v>
      </c>
      <c r="G1255" s="61">
        <v>38280</v>
      </c>
      <c r="H1255">
        <v>50.52</v>
      </c>
    </row>
    <row r="1256" spans="1:8" x14ac:dyDescent="0.45">
      <c r="A1256" s="61">
        <v>38281</v>
      </c>
      <c r="B1256">
        <v>202.5</v>
      </c>
      <c r="D1256" s="61">
        <v>38281</v>
      </c>
      <c r="E1256">
        <v>224.5</v>
      </c>
      <c r="G1256" s="61">
        <v>38281</v>
      </c>
      <c r="H1256">
        <v>50.72</v>
      </c>
    </row>
    <row r="1257" spans="1:8" x14ac:dyDescent="0.45">
      <c r="A1257" s="61">
        <v>38282</v>
      </c>
      <c r="B1257">
        <v>199.5</v>
      </c>
      <c r="D1257" s="61">
        <v>38282</v>
      </c>
      <c r="E1257">
        <v>221.5</v>
      </c>
      <c r="G1257" s="61">
        <v>38282</v>
      </c>
      <c r="H1257">
        <v>51.22</v>
      </c>
    </row>
    <row r="1258" spans="1:8" x14ac:dyDescent="0.45">
      <c r="A1258" s="61">
        <v>38285</v>
      </c>
      <c r="B1258">
        <v>199.5</v>
      </c>
      <c r="D1258" s="61">
        <v>38285</v>
      </c>
      <c r="E1258">
        <v>221.5</v>
      </c>
      <c r="G1258" s="61">
        <v>38285</v>
      </c>
      <c r="H1258">
        <v>50.78</v>
      </c>
    </row>
    <row r="1259" spans="1:8" x14ac:dyDescent="0.45">
      <c r="A1259" s="61">
        <v>38286</v>
      </c>
      <c r="B1259">
        <v>199.5</v>
      </c>
      <c r="D1259" s="61">
        <v>38286</v>
      </c>
      <c r="E1259">
        <v>222</v>
      </c>
      <c r="G1259" s="61">
        <v>38286</v>
      </c>
      <c r="H1259">
        <v>51.56</v>
      </c>
    </row>
    <row r="1260" spans="1:8" x14ac:dyDescent="0.45">
      <c r="A1260" s="61">
        <v>38287</v>
      </c>
      <c r="B1260">
        <v>198.5</v>
      </c>
      <c r="D1260" s="61">
        <v>38287</v>
      </c>
      <c r="E1260">
        <v>214</v>
      </c>
      <c r="G1260" s="61">
        <v>38287</v>
      </c>
      <c r="H1260">
        <v>49.45</v>
      </c>
    </row>
    <row r="1261" spans="1:8" x14ac:dyDescent="0.45">
      <c r="A1261" s="61">
        <v>38288</v>
      </c>
      <c r="B1261">
        <v>198.5</v>
      </c>
      <c r="D1261" s="61">
        <v>38288</v>
      </c>
      <c r="E1261">
        <v>214</v>
      </c>
      <c r="G1261" s="61">
        <v>38288</v>
      </c>
      <c r="H1261">
        <v>48.37</v>
      </c>
    </row>
    <row r="1262" spans="1:8" x14ac:dyDescent="0.45">
      <c r="A1262" s="61">
        <v>38289</v>
      </c>
      <c r="B1262">
        <v>198.5</v>
      </c>
      <c r="D1262" s="61">
        <v>38289</v>
      </c>
      <c r="E1262">
        <v>214</v>
      </c>
      <c r="G1262" s="61">
        <v>38289</v>
      </c>
      <c r="H1262">
        <v>48.98</v>
      </c>
    </row>
    <row r="1263" spans="1:8" x14ac:dyDescent="0.45">
      <c r="A1263" s="61">
        <v>38292</v>
      </c>
      <c r="B1263">
        <v>198.5</v>
      </c>
      <c r="D1263" s="61">
        <v>38292</v>
      </c>
      <c r="E1263">
        <v>214</v>
      </c>
      <c r="G1263" s="61">
        <v>38292</v>
      </c>
      <c r="H1263">
        <v>47.06</v>
      </c>
    </row>
    <row r="1264" spans="1:8" x14ac:dyDescent="0.45">
      <c r="A1264" s="61">
        <v>38293</v>
      </c>
      <c r="B1264">
        <v>198.5</v>
      </c>
      <c r="D1264" s="61">
        <v>38293</v>
      </c>
      <c r="E1264">
        <v>214</v>
      </c>
      <c r="G1264" s="61">
        <v>38293</v>
      </c>
      <c r="H1264">
        <v>46.55</v>
      </c>
    </row>
    <row r="1265" spans="1:8" x14ac:dyDescent="0.45">
      <c r="A1265" s="61">
        <v>38294</v>
      </c>
      <c r="B1265">
        <v>182</v>
      </c>
      <c r="D1265" s="61">
        <v>38294</v>
      </c>
      <c r="E1265">
        <v>202</v>
      </c>
      <c r="G1265" s="61">
        <v>38294</v>
      </c>
      <c r="H1265">
        <v>47.56</v>
      </c>
    </row>
    <row r="1266" spans="1:8" x14ac:dyDescent="0.45">
      <c r="A1266" s="61">
        <v>38295</v>
      </c>
      <c r="B1266">
        <v>186</v>
      </c>
      <c r="D1266" s="61">
        <v>38295</v>
      </c>
      <c r="E1266">
        <v>207</v>
      </c>
      <c r="G1266" s="61">
        <v>38295</v>
      </c>
      <c r="H1266">
        <v>46.01</v>
      </c>
    </row>
    <row r="1267" spans="1:8" x14ac:dyDescent="0.45">
      <c r="A1267" s="61">
        <v>38296</v>
      </c>
      <c r="B1267">
        <v>186</v>
      </c>
      <c r="D1267" s="61">
        <v>38296</v>
      </c>
      <c r="E1267">
        <v>207</v>
      </c>
      <c r="G1267" s="61">
        <v>38296</v>
      </c>
      <c r="H1267">
        <v>46.42</v>
      </c>
    </row>
    <row r="1268" spans="1:8" x14ac:dyDescent="0.45">
      <c r="A1268" s="61">
        <v>38299</v>
      </c>
      <c r="B1268">
        <v>186</v>
      </c>
      <c r="D1268" s="61">
        <v>38299</v>
      </c>
      <c r="E1268">
        <v>207</v>
      </c>
      <c r="G1268" s="61">
        <v>38299</v>
      </c>
      <c r="H1268">
        <v>45.92</v>
      </c>
    </row>
    <row r="1269" spans="1:8" x14ac:dyDescent="0.45">
      <c r="A1269" s="61">
        <v>38300</v>
      </c>
      <c r="B1269">
        <v>178.5</v>
      </c>
      <c r="D1269" s="61">
        <v>38300</v>
      </c>
      <c r="E1269">
        <v>199</v>
      </c>
      <c r="G1269" s="61">
        <v>38300</v>
      </c>
      <c r="H1269">
        <v>43.71</v>
      </c>
    </row>
    <row r="1270" spans="1:8" x14ac:dyDescent="0.45">
      <c r="A1270" s="61">
        <v>38301</v>
      </c>
      <c r="B1270">
        <v>178.5</v>
      </c>
      <c r="D1270" s="61">
        <v>38301</v>
      </c>
      <c r="E1270">
        <v>199</v>
      </c>
      <c r="G1270" s="61">
        <v>38301</v>
      </c>
      <c r="H1270">
        <v>44.75</v>
      </c>
    </row>
    <row r="1271" spans="1:8" x14ac:dyDescent="0.45">
      <c r="A1271" s="61">
        <v>38302</v>
      </c>
      <c r="B1271">
        <v>171</v>
      </c>
      <c r="D1271" s="61">
        <v>38302</v>
      </c>
      <c r="E1271">
        <v>191</v>
      </c>
      <c r="G1271" s="61">
        <v>38302</v>
      </c>
      <c r="H1271">
        <v>43.02</v>
      </c>
    </row>
    <row r="1272" spans="1:8" x14ac:dyDescent="0.45">
      <c r="A1272" s="61">
        <v>38303</v>
      </c>
      <c r="B1272">
        <v>171.5</v>
      </c>
      <c r="D1272" s="61">
        <v>38303</v>
      </c>
      <c r="E1272">
        <v>192.5</v>
      </c>
      <c r="G1272" s="61">
        <v>38303</v>
      </c>
      <c r="H1272">
        <v>42.31</v>
      </c>
    </row>
    <row r="1273" spans="1:8" x14ac:dyDescent="0.45">
      <c r="A1273" s="61">
        <v>38306</v>
      </c>
      <c r="B1273">
        <v>177.5</v>
      </c>
      <c r="D1273" s="61">
        <v>38306</v>
      </c>
      <c r="E1273">
        <v>194</v>
      </c>
      <c r="G1273" s="61">
        <v>38306</v>
      </c>
      <c r="H1273">
        <v>40.340000000000003</v>
      </c>
    </row>
    <row r="1274" spans="1:8" x14ac:dyDescent="0.45">
      <c r="A1274" s="61">
        <v>38307</v>
      </c>
      <c r="B1274">
        <v>176.5</v>
      </c>
      <c r="D1274" s="61">
        <v>38307</v>
      </c>
      <c r="E1274">
        <v>185</v>
      </c>
      <c r="G1274" s="61">
        <v>38307</v>
      </c>
      <c r="H1274">
        <v>42.29</v>
      </c>
    </row>
    <row r="1275" spans="1:8" x14ac:dyDescent="0.45">
      <c r="A1275" s="61">
        <v>38308</v>
      </c>
      <c r="B1275">
        <v>161.5</v>
      </c>
      <c r="D1275" s="61">
        <v>38308</v>
      </c>
      <c r="E1275">
        <v>178.5</v>
      </c>
      <c r="G1275" s="61">
        <v>38308</v>
      </c>
      <c r="H1275">
        <v>42.76</v>
      </c>
    </row>
    <row r="1276" spans="1:8" x14ac:dyDescent="0.45">
      <c r="A1276" s="61">
        <v>38309</v>
      </c>
      <c r="B1276">
        <v>161.5</v>
      </c>
      <c r="D1276" s="61">
        <v>38309</v>
      </c>
      <c r="E1276">
        <v>178.5</v>
      </c>
      <c r="G1276" s="61">
        <v>38309</v>
      </c>
      <c r="H1276">
        <v>42.72</v>
      </c>
    </row>
    <row r="1277" spans="1:8" x14ac:dyDescent="0.45">
      <c r="A1277" s="61">
        <v>38310</v>
      </c>
      <c r="B1277">
        <v>155</v>
      </c>
      <c r="D1277" s="61">
        <v>38310</v>
      </c>
      <c r="E1277">
        <v>175</v>
      </c>
      <c r="G1277" s="61">
        <v>38310</v>
      </c>
      <c r="H1277">
        <v>44.89</v>
      </c>
    </row>
    <row r="1278" spans="1:8" x14ac:dyDescent="0.45">
      <c r="A1278" s="61">
        <v>38313</v>
      </c>
      <c r="B1278">
        <v>153.5</v>
      </c>
      <c r="D1278" s="61">
        <v>38313</v>
      </c>
      <c r="E1278">
        <v>172.5</v>
      </c>
      <c r="G1278" s="61">
        <v>38313</v>
      </c>
      <c r="H1278">
        <v>44.38</v>
      </c>
    </row>
    <row r="1279" spans="1:8" x14ac:dyDescent="0.45">
      <c r="A1279" s="61">
        <v>38314</v>
      </c>
      <c r="B1279">
        <v>151</v>
      </c>
      <c r="D1279" s="61">
        <v>38314</v>
      </c>
      <c r="E1279">
        <v>174</v>
      </c>
      <c r="G1279" s="61">
        <v>38314</v>
      </c>
      <c r="H1279">
        <v>44.45</v>
      </c>
    </row>
    <row r="1280" spans="1:8" x14ac:dyDescent="0.45">
      <c r="A1280" s="61">
        <v>38315</v>
      </c>
      <c r="B1280">
        <v>155.5</v>
      </c>
      <c r="D1280" s="61">
        <v>38315</v>
      </c>
      <c r="E1280">
        <v>174.5</v>
      </c>
      <c r="G1280" s="61">
        <v>38315</v>
      </c>
      <c r="H1280">
        <v>44.82</v>
      </c>
    </row>
    <row r="1281" spans="1:8" x14ac:dyDescent="0.45">
      <c r="A1281" s="61">
        <v>38316</v>
      </c>
      <c r="B1281">
        <v>151.5</v>
      </c>
      <c r="D1281" s="61">
        <v>38316</v>
      </c>
      <c r="E1281">
        <v>171.5</v>
      </c>
      <c r="G1281" s="61">
        <v>38316</v>
      </c>
      <c r="H1281">
        <v>44.66</v>
      </c>
    </row>
    <row r="1282" spans="1:8" x14ac:dyDescent="0.45">
      <c r="A1282" s="61">
        <v>38317</v>
      </c>
      <c r="B1282">
        <v>155</v>
      </c>
      <c r="D1282" s="61">
        <v>38317</v>
      </c>
      <c r="E1282">
        <v>188</v>
      </c>
      <c r="G1282" s="61">
        <v>38317</v>
      </c>
      <c r="H1282">
        <v>44.57</v>
      </c>
    </row>
    <row r="1283" spans="1:8" x14ac:dyDescent="0.45">
      <c r="A1283" s="61">
        <v>38320</v>
      </c>
      <c r="B1283">
        <v>155</v>
      </c>
      <c r="D1283" s="61">
        <v>38320</v>
      </c>
      <c r="E1283">
        <v>188</v>
      </c>
      <c r="G1283" s="61">
        <v>38320</v>
      </c>
      <c r="H1283">
        <v>45.75</v>
      </c>
    </row>
    <row r="1284" spans="1:8" x14ac:dyDescent="0.45">
      <c r="A1284" s="61">
        <v>38321</v>
      </c>
      <c r="B1284">
        <v>155</v>
      </c>
      <c r="D1284" s="61">
        <v>38321</v>
      </c>
      <c r="E1284">
        <v>188</v>
      </c>
      <c r="G1284" s="61">
        <v>38321</v>
      </c>
      <c r="H1284">
        <v>45.51</v>
      </c>
    </row>
    <row r="1285" spans="1:8" x14ac:dyDescent="0.45">
      <c r="A1285" s="61">
        <v>38322</v>
      </c>
      <c r="B1285">
        <v>155.5</v>
      </c>
      <c r="D1285" s="61">
        <v>38322</v>
      </c>
      <c r="E1285">
        <v>184.5</v>
      </c>
      <c r="G1285" s="61">
        <v>38322</v>
      </c>
      <c r="H1285">
        <v>42.31</v>
      </c>
    </row>
    <row r="1286" spans="1:8" x14ac:dyDescent="0.45">
      <c r="A1286" s="61">
        <v>38323</v>
      </c>
      <c r="B1286">
        <v>155.5</v>
      </c>
      <c r="D1286" s="61">
        <v>38323</v>
      </c>
      <c r="E1286">
        <v>181.5</v>
      </c>
      <c r="G1286" s="61">
        <v>38323</v>
      </c>
      <c r="H1286">
        <v>40.15</v>
      </c>
    </row>
    <row r="1287" spans="1:8" x14ac:dyDescent="0.45">
      <c r="A1287" s="61">
        <v>38324</v>
      </c>
      <c r="B1287">
        <v>157.5</v>
      </c>
      <c r="D1287" s="61">
        <v>38324</v>
      </c>
      <c r="E1287">
        <v>180.5</v>
      </c>
      <c r="G1287" s="61">
        <v>38324</v>
      </c>
      <c r="H1287">
        <v>39.36</v>
      </c>
    </row>
    <row r="1288" spans="1:8" x14ac:dyDescent="0.45">
      <c r="A1288" s="61">
        <v>38327</v>
      </c>
      <c r="B1288">
        <v>157.5</v>
      </c>
      <c r="D1288" s="61">
        <v>38327</v>
      </c>
      <c r="E1288">
        <v>180.5</v>
      </c>
      <c r="G1288" s="61">
        <v>38327</v>
      </c>
      <c r="H1288">
        <v>39.65</v>
      </c>
    </row>
    <row r="1289" spans="1:8" x14ac:dyDescent="0.45">
      <c r="A1289" s="61">
        <v>38328</v>
      </c>
      <c r="B1289">
        <v>155.5</v>
      </c>
      <c r="D1289" s="61">
        <v>38328</v>
      </c>
      <c r="E1289">
        <v>176.5</v>
      </c>
      <c r="G1289" s="61">
        <v>38328</v>
      </c>
      <c r="H1289">
        <v>38.270000000000003</v>
      </c>
    </row>
    <row r="1290" spans="1:8" x14ac:dyDescent="0.45">
      <c r="A1290" s="61">
        <v>38329</v>
      </c>
      <c r="B1290">
        <v>163.5</v>
      </c>
      <c r="D1290" s="61">
        <v>38329</v>
      </c>
      <c r="E1290">
        <v>177.5</v>
      </c>
      <c r="G1290" s="61">
        <v>38329</v>
      </c>
      <c r="H1290">
        <v>38.69</v>
      </c>
    </row>
    <row r="1291" spans="1:8" x14ac:dyDescent="0.45">
      <c r="A1291" s="61">
        <v>38330</v>
      </c>
      <c r="B1291">
        <v>158.5</v>
      </c>
      <c r="D1291" s="61">
        <v>38330</v>
      </c>
      <c r="E1291">
        <v>176.5</v>
      </c>
      <c r="G1291" s="61">
        <v>38330</v>
      </c>
      <c r="H1291">
        <v>39.67</v>
      </c>
    </row>
    <row r="1292" spans="1:8" x14ac:dyDescent="0.45">
      <c r="A1292" s="61">
        <v>38331</v>
      </c>
      <c r="B1292">
        <v>163.5</v>
      </c>
      <c r="D1292" s="61">
        <v>38331</v>
      </c>
      <c r="E1292">
        <v>184.5</v>
      </c>
      <c r="G1292" s="61">
        <v>38331</v>
      </c>
      <c r="H1292">
        <v>37.380000000000003</v>
      </c>
    </row>
    <row r="1293" spans="1:8" x14ac:dyDescent="0.45">
      <c r="A1293" s="61">
        <v>38334</v>
      </c>
      <c r="B1293">
        <v>158.5</v>
      </c>
      <c r="D1293" s="61">
        <v>38334</v>
      </c>
      <c r="E1293">
        <v>178.5</v>
      </c>
      <c r="G1293" s="61">
        <v>38334</v>
      </c>
      <c r="H1293">
        <v>37.840000000000003</v>
      </c>
    </row>
    <row r="1294" spans="1:8" x14ac:dyDescent="0.45">
      <c r="A1294" s="61">
        <v>38335</v>
      </c>
      <c r="B1294">
        <v>155.5</v>
      </c>
      <c r="D1294" s="61">
        <v>38335</v>
      </c>
      <c r="E1294">
        <v>177.5</v>
      </c>
      <c r="G1294" s="61">
        <v>38335</v>
      </c>
      <c r="H1294">
        <v>39.25</v>
      </c>
    </row>
    <row r="1295" spans="1:8" x14ac:dyDescent="0.45">
      <c r="A1295" s="61">
        <v>38336</v>
      </c>
      <c r="B1295">
        <v>155.5</v>
      </c>
      <c r="D1295" s="61">
        <v>38336</v>
      </c>
      <c r="E1295">
        <v>177.5</v>
      </c>
      <c r="G1295" s="61">
        <v>38336</v>
      </c>
      <c r="H1295">
        <v>42.22</v>
      </c>
    </row>
    <row r="1296" spans="1:8" x14ac:dyDescent="0.45">
      <c r="A1296" s="61">
        <v>38337</v>
      </c>
      <c r="B1296">
        <v>155.5</v>
      </c>
      <c r="D1296" s="61">
        <v>38337</v>
      </c>
      <c r="E1296">
        <v>177.5</v>
      </c>
      <c r="G1296" s="61">
        <v>38337</v>
      </c>
      <c r="H1296">
        <v>41.43</v>
      </c>
    </row>
    <row r="1297" spans="1:8" x14ac:dyDescent="0.45">
      <c r="A1297" s="61">
        <v>38338</v>
      </c>
      <c r="B1297">
        <v>155.5</v>
      </c>
      <c r="D1297" s="61">
        <v>38338</v>
      </c>
      <c r="E1297">
        <v>177.5</v>
      </c>
      <c r="G1297" s="61">
        <v>38338</v>
      </c>
      <c r="H1297">
        <v>43.39</v>
      </c>
    </row>
    <row r="1298" spans="1:8" x14ac:dyDescent="0.45">
      <c r="A1298" s="61">
        <v>38341</v>
      </c>
      <c r="B1298">
        <v>155.5</v>
      </c>
      <c r="D1298" s="61">
        <v>38341</v>
      </c>
      <c r="E1298">
        <v>177.5</v>
      </c>
      <c r="G1298" s="61">
        <v>38341</v>
      </c>
      <c r="H1298">
        <v>42.45</v>
      </c>
    </row>
    <row r="1299" spans="1:8" x14ac:dyDescent="0.45">
      <c r="A1299" s="61">
        <v>38342</v>
      </c>
      <c r="B1299">
        <v>176.5</v>
      </c>
      <c r="D1299" s="61">
        <v>38342</v>
      </c>
      <c r="E1299">
        <v>196.5</v>
      </c>
      <c r="G1299" s="61">
        <v>38342</v>
      </c>
      <c r="H1299">
        <v>42.37</v>
      </c>
    </row>
    <row r="1300" spans="1:8" x14ac:dyDescent="0.45">
      <c r="A1300" s="61">
        <v>38343</v>
      </c>
      <c r="B1300">
        <v>172.5</v>
      </c>
      <c r="D1300" s="61">
        <v>38343</v>
      </c>
      <c r="E1300">
        <v>192.5</v>
      </c>
      <c r="G1300" s="61">
        <v>38343</v>
      </c>
      <c r="H1300">
        <v>40.64</v>
      </c>
    </row>
    <row r="1301" spans="1:8" x14ac:dyDescent="0.45">
      <c r="A1301" s="61">
        <v>38344</v>
      </c>
      <c r="B1301">
        <v>169.5</v>
      </c>
      <c r="D1301" s="61">
        <v>38344</v>
      </c>
      <c r="E1301">
        <v>189.5</v>
      </c>
      <c r="G1301" s="61">
        <v>38344</v>
      </c>
      <c r="H1301">
        <v>40.71</v>
      </c>
    </row>
    <row r="1302" spans="1:8" x14ac:dyDescent="0.45">
      <c r="A1302" s="61">
        <v>38345</v>
      </c>
      <c r="B1302">
        <v>171.5</v>
      </c>
      <c r="D1302" s="61">
        <v>38345</v>
      </c>
      <c r="E1302">
        <v>191.5</v>
      </c>
      <c r="G1302" s="61">
        <v>38345</v>
      </c>
      <c r="H1302">
        <v>40.07</v>
      </c>
    </row>
    <row r="1303" spans="1:8" x14ac:dyDescent="0.45">
      <c r="A1303" s="61">
        <v>38348</v>
      </c>
      <c r="B1303">
        <v>171.5</v>
      </c>
      <c r="D1303" s="61">
        <v>38348</v>
      </c>
      <c r="E1303">
        <v>191.5</v>
      </c>
      <c r="G1303" s="61">
        <v>38348</v>
      </c>
      <c r="H1303">
        <v>40.07</v>
      </c>
    </row>
    <row r="1304" spans="1:8" x14ac:dyDescent="0.45">
      <c r="A1304" s="61">
        <v>38349</v>
      </c>
      <c r="B1304">
        <v>171.5</v>
      </c>
      <c r="D1304" s="61">
        <v>38349</v>
      </c>
      <c r="E1304">
        <v>191.5</v>
      </c>
      <c r="G1304" s="61">
        <v>38349</v>
      </c>
      <c r="H1304">
        <v>40.07</v>
      </c>
    </row>
    <row r="1305" spans="1:8" x14ac:dyDescent="0.45">
      <c r="A1305" s="61">
        <v>38350</v>
      </c>
      <c r="B1305">
        <v>167.5</v>
      </c>
      <c r="D1305" s="61">
        <v>38350</v>
      </c>
      <c r="E1305">
        <v>190.5</v>
      </c>
      <c r="G1305" s="61">
        <v>38350</v>
      </c>
      <c r="H1305">
        <v>39.17</v>
      </c>
    </row>
    <row r="1306" spans="1:8" x14ac:dyDescent="0.45">
      <c r="A1306" s="61">
        <v>38351</v>
      </c>
      <c r="B1306">
        <v>165</v>
      </c>
      <c r="D1306" s="61">
        <v>38351</v>
      </c>
      <c r="E1306">
        <v>188.5</v>
      </c>
      <c r="G1306" s="61">
        <v>38351</v>
      </c>
      <c r="H1306">
        <v>40.369999999999997</v>
      </c>
    </row>
    <row r="1307" spans="1:8" x14ac:dyDescent="0.45">
      <c r="A1307" s="61">
        <v>38352</v>
      </c>
      <c r="B1307">
        <v>165</v>
      </c>
      <c r="D1307" s="61">
        <v>38352</v>
      </c>
      <c r="E1307">
        <v>185</v>
      </c>
      <c r="G1307" s="61">
        <v>38352</v>
      </c>
      <c r="H1307">
        <v>40.46</v>
      </c>
    </row>
    <row r="1308" spans="1:8" x14ac:dyDescent="0.45">
      <c r="A1308" s="61">
        <v>38355</v>
      </c>
      <c r="B1308">
        <v>165</v>
      </c>
      <c r="D1308" s="61">
        <v>38355</v>
      </c>
      <c r="E1308">
        <v>185</v>
      </c>
      <c r="G1308" s="61">
        <v>38355</v>
      </c>
      <c r="H1308">
        <v>40.46</v>
      </c>
    </row>
    <row r="1309" spans="1:8" x14ac:dyDescent="0.45">
      <c r="A1309" s="61">
        <v>38356</v>
      </c>
      <c r="B1309">
        <v>166</v>
      </c>
      <c r="D1309" s="61">
        <v>38356</v>
      </c>
      <c r="E1309">
        <v>185.5</v>
      </c>
      <c r="G1309" s="61">
        <v>38356</v>
      </c>
      <c r="H1309">
        <v>41.04</v>
      </c>
    </row>
    <row r="1310" spans="1:8" x14ac:dyDescent="0.45">
      <c r="A1310" s="61">
        <v>38357</v>
      </c>
      <c r="B1310">
        <v>165</v>
      </c>
      <c r="D1310" s="61">
        <v>38357</v>
      </c>
      <c r="E1310">
        <v>184</v>
      </c>
      <c r="G1310" s="61">
        <v>38357</v>
      </c>
      <c r="H1310">
        <v>40.51</v>
      </c>
    </row>
    <row r="1311" spans="1:8" x14ac:dyDescent="0.45">
      <c r="A1311" s="61">
        <v>38358</v>
      </c>
      <c r="B1311">
        <v>167</v>
      </c>
      <c r="D1311" s="61">
        <v>38358</v>
      </c>
      <c r="E1311">
        <v>184</v>
      </c>
      <c r="G1311" s="61">
        <v>38358</v>
      </c>
      <c r="H1311">
        <v>42.85</v>
      </c>
    </row>
    <row r="1312" spans="1:8" x14ac:dyDescent="0.45">
      <c r="A1312" s="61">
        <v>38359</v>
      </c>
      <c r="B1312">
        <v>167</v>
      </c>
      <c r="D1312" s="61">
        <v>38359</v>
      </c>
      <c r="E1312">
        <v>184</v>
      </c>
      <c r="G1312" s="61">
        <v>38359</v>
      </c>
      <c r="H1312">
        <v>43.18</v>
      </c>
    </row>
    <row r="1313" spans="1:8" x14ac:dyDescent="0.45">
      <c r="A1313" s="61">
        <v>38362</v>
      </c>
      <c r="B1313">
        <v>167</v>
      </c>
      <c r="D1313" s="61">
        <v>38362</v>
      </c>
      <c r="E1313">
        <v>184</v>
      </c>
      <c r="G1313" s="61">
        <v>38362</v>
      </c>
      <c r="H1313">
        <v>42.92</v>
      </c>
    </row>
    <row r="1314" spans="1:8" x14ac:dyDescent="0.45">
      <c r="A1314" s="61">
        <v>38363</v>
      </c>
      <c r="B1314">
        <v>167</v>
      </c>
      <c r="D1314" s="61">
        <v>38363</v>
      </c>
      <c r="E1314">
        <v>184</v>
      </c>
      <c r="G1314" s="61">
        <v>38363</v>
      </c>
      <c r="H1314">
        <v>43.12</v>
      </c>
    </row>
    <row r="1315" spans="1:8" x14ac:dyDescent="0.45">
      <c r="A1315" s="61">
        <v>38364</v>
      </c>
      <c r="B1315">
        <v>169.5</v>
      </c>
      <c r="D1315" s="61">
        <v>38364</v>
      </c>
      <c r="E1315">
        <v>186.5</v>
      </c>
      <c r="G1315" s="61">
        <v>38364</v>
      </c>
      <c r="H1315">
        <v>43.68</v>
      </c>
    </row>
    <row r="1316" spans="1:8" x14ac:dyDescent="0.45">
      <c r="A1316" s="61">
        <v>38365</v>
      </c>
      <c r="B1316">
        <v>171.5</v>
      </c>
      <c r="D1316" s="61">
        <v>38365</v>
      </c>
      <c r="E1316">
        <v>189.5</v>
      </c>
      <c r="G1316" s="61">
        <v>38365</v>
      </c>
      <c r="H1316">
        <v>45.21</v>
      </c>
    </row>
    <row r="1317" spans="1:8" x14ac:dyDescent="0.45">
      <c r="A1317" s="61">
        <v>38366</v>
      </c>
      <c r="B1317">
        <v>182.5</v>
      </c>
      <c r="D1317" s="61">
        <v>38366</v>
      </c>
      <c r="E1317">
        <v>200.5</v>
      </c>
      <c r="G1317" s="61">
        <v>38366</v>
      </c>
      <c r="H1317">
        <v>45.15</v>
      </c>
    </row>
    <row r="1318" spans="1:8" x14ac:dyDescent="0.45">
      <c r="A1318" s="61">
        <v>38369</v>
      </c>
      <c r="B1318">
        <v>182.5</v>
      </c>
      <c r="D1318" s="61">
        <v>38369</v>
      </c>
      <c r="E1318">
        <v>200.5</v>
      </c>
      <c r="G1318" s="61">
        <v>38369</v>
      </c>
      <c r="H1318">
        <v>45.03</v>
      </c>
    </row>
    <row r="1319" spans="1:8" x14ac:dyDescent="0.45">
      <c r="A1319" s="61">
        <v>38370</v>
      </c>
      <c r="B1319">
        <v>186.5</v>
      </c>
      <c r="D1319" s="61">
        <v>38370</v>
      </c>
      <c r="E1319">
        <v>205.5</v>
      </c>
      <c r="G1319" s="61">
        <v>38370</v>
      </c>
      <c r="H1319">
        <v>45.39</v>
      </c>
    </row>
    <row r="1320" spans="1:8" x14ac:dyDescent="0.45">
      <c r="A1320" s="61">
        <v>38371</v>
      </c>
      <c r="B1320">
        <v>194.5</v>
      </c>
      <c r="D1320" s="61">
        <v>38371</v>
      </c>
      <c r="E1320">
        <v>212.5</v>
      </c>
      <c r="G1320" s="61">
        <v>38371</v>
      </c>
      <c r="H1320">
        <v>44.71</v>
      </c>
    </row>
    <row r="1321" spans="1:8" x14ac:dyDescent="0.45">
      <c r="A1321" s="61">
        <v>38372</v>
      </c>
      <c r="B1321">
        <v>194.5</v>
      </c>
      <c r="D1321" s="61">
        <v>38372</v>
      </c>
      <c r="E1321">
        <v>212.5</v>
      </c>
      <c r="G1321" s="61">
        <v>38372</v>
      </c>
      <c r="H1321">
        <v>44.32</v>
      </c>
    </row>
    <row r="1322" spans="1:8" x14ac:dyDescent="0.45">
      <c r="A1322" s="61">
        <v>38373</v>
      </c>
      <c r="B1322">
        <v>188.5</v>
      </c>
      <c r="D1322" s="61">
        <v>38373</v>
      </c>
      <c r="E1322">
        <v>208.5</v>
      </c>
      <c r="G1322" s="61">
        <v>38373</v>
      </c>
      <c r="H1322">
        <v>45.73</v>
      </c>
    </row>
    <row r="1323" spans="1:8" x14ac:dyDescent="0.45">
      <c r="A1323" s="61">
        <v>38376</v>
      </c>
      <c r="B1323">
        <v>188.5</v>
      </c>
      <c r="D1323" s="61">
        <v>38376</v>
      </c>
      <c r="E1323">
        <v>208.5</v>
      </c>
      <c r="G1323" s="61">
        <v>38376</v>
      </c>
      <c r="H1323">
        <v>46.01</v>
      </c>
    </row>
    <row r="1324" spans="1:8" x14ac:dyDescent="0.45">
      <c r="A1324" s="61">
        <v>38377</v>
      </c>
      <c r="B1324">
        <v>183.5</v>
      </c>
      <c r="D1324" s="61">
        <v>38377</v>
      </c>
      <c r="E1324">
        <v>203.5</v>
      </c>
      <c r="G1324" s="61">
        <v>38377</v>
      </c>
      <c r="H1324">
        <v>46.96</v>
      </c>
    </row>
    <row r="1325" spans="1:8" x14ac:dyDescent="0.45">
      <c r="A1325" s="61">
        <v>38378</v>
      </c>
      <c r="B1325">
        <v>189.5</v>
      </c>
      <c r="D1325" s="61">
        <v>38378</v>
      </c>
      <c r="E1325">
        <v>207.5</v>
      </c>
      <c r="G1325" s="61">
        <v>38378</v>
      </c>
      <c r="H1325">
        <v>46.51</v>
      </c>
    </row>
    <row r="1326" spans="1:8" x14ac:dyDescent="0.45">
      <c r="A1326" s="61">
        <v>38379</v>
      </c>
      <c r="B1326">
        <v>187.5</v>
      </c>
      <c r="D1326" s="61">
        <v>38379</v>
      </c>
      <c r="E1326">
        <v>205.5</v>
      </c>
      <c r="G1326" s="61">
        <v>38379</v>
      </c>
      <c r="H1326">
        <v>46.44</v>
      </c>
    </row>
    <row r="1327" spans="1:8" x14ac:dyDescent="0.45">
      <c r="A1327" s="61">
        <v>38380</v>
      </c>
      <c r="B1327">
        <v>188.5</v>
      </c>
      <c r="D1327" s="61">
        <v>38380</v>
      </c>
      <c r="E1327">
        <v>207.5</v>
      </c>
      <c r="G1327" s="61">
        <v>38380</v>
      </c>
      <c r="H1327">
        <v>44.95</v>
      </c>
    </row>
    <row r="1328" spans="1:8" x14ac:dyDescent="0.45">
      <c r="A1328" s="61">
        <v>38383</v>
      </c>
      <c r="B1328">
        <v>184.5</v>
      </c>
      <c r="D1328" s="61">
        <v>38383</v>
      </c>
      <c r="E1328">
        <v>202.5</v>
      </c>
      <c r="G1328" s="61">
        <v>38383</v>
      </c>
      <c r="H1328">
        <v>45.92</v>
      </c>
    </row>
    <row r="1329" spans="1:8" x14ac:dyDescent="0.45">
      <c r="A1329" s="61">
        <v>38384</v>
      </c>
      <c r="B1329">
        <v>182.5</v>
      </c>
      <c r="D1329" s="61">
        <v>38384</v>
      </c>
      <c r="E1329">
        <v>199.5</v>
      </c>
      <c r="G1329" s="61">
        <v>38384</v>
      </c>
      <c r="H1329">
        <v>44.82</v>
      </c>
    </row>
    <row r="1330" spans="1:8" x14ac:dyDescent="0.45">
      <c r="A1330" s="61">
        <v>38385</v>
      </c>
      <c r="B1330">
        <v>182.5</v>
      </c>
      <c r="D1330" s="61">
        <v>38385</v>
      </c>
      <c r="E1330">
        <v>199.5</v>
      </c>
      <c r="G1330" s="61">
        <v>38385</v>
      </c>
      <c r="H1330">
        <v>44.01</v>
      </c>
    </row>
    <row r="1331" spans="1:8" x14ac:dyDescent="0.45">
      <c r="A1331" s="61">
        <v>38386</v>
      </c>
      <c r="B1331">
        <v>182.5</v>
      </c>
      <c r="D1331" s="61">
        <v>38386</v>
      </c>
      <c r="E1331">
        <v>199.5</v>
      </c>
      <c r="G1331" s="61">
        <v>38386</v>
      </c>
      <c r="H1331">
        <v>43.85</v>
      </c>
    </row>
    <row r="1332" spans="1:8" x14ac:dyDescent="0.45">
      <c r="A1332" s="61">
        <v>38387</v>
      </c>
      <c r="B1332">
        <v>188</v>
      </c>
      <c r="D1332" s="61">
        <v>38387</v>
      </c>
      <c r="E1332">
        <v>205.5</v>
      </c>
      <c r="G1332" s="61">
        <v>38387</v>
      </c>
      <c r="H1332">
        <v>43.89</v>
      </c>
    </row>
    <row r="1333" spans="1:8" x14ac:dyDescent="0.45">
      <c r="A1333" s="61">
        <v>38390</v>
      </c>
      <c r="B1333">
        <v>192.5</v>
      </c>
      <c r="D1333" s="61">
        <v>38390</v>
      </c>
      <c r="E1333">
        <v>209.5</v>
      </c>
      <c r="G1333" s="61">
        <v>38390</v>
      </c>
      <c r="H1333">
        <v>43.04</v>
      </c>
    </row>
    <row r="1334" spans="1:8" x14ac:dyDescent="0.45">
      <c r="A1334" s="61">
        <v>38391</v>
      </c>
      <c r="B1334">
        <v>191.5</v>
      </c>
      <c r="D1334" s="61">
        <v>38391</v>
      </c>
      <c r="E1334">
        <v>207.5</v>
      </c>
      <c r="G1334" s="61">
        <v>38391</v>
      </c>
      <c r="H1334">
        <v>43.07</v>
      </c>
    </row>
    <row r="1335" spans="1:8" x14ac:dyDescent="0.45">
      <c r="A1335" s="61">
        <v>38392</v>
      </c>
      <c r="B1335">
        <v>193.5</v>
      </c>
      <c r="D1335" s="61">
        <v>38392</v>
      </c>
      <c r="E1335">
        <v>210.5</v>
      </c>
      <c r="G1335" s="61">
        <v>38392</v>
      </c>
      <c r="H1335">
        <v>43.13</v>
      </c>
    </row>
    <row r="1336" spans="1:8" x14ac:dyDescent="0.45">
      <c r="A1336" s="61">
        <v>38393</v>
      </c>
      <c r="B1336">
        <v>193.5</v>
      </c>
      <c r="D1336" s="61">
        <v>38393</v>
      </c>
      <c r="E1336">
        <v>210.5</v>
      </c>
      <c r="G1336" s="61">
        <v>38393</v>
      </c>
      <c r="H1336">
        <v>44.48</v>
      </c>
    </row>
    <row r="1337" spans="1:8" x14ac:dyDescent="0.45">
      <c r="A1337" s="61">
        <v>38394</v>
      </c>
      <c r="B1337">
        <v>196.5</v>
      </c>
      <c r="D1337" s="61">
        <v>38394</v>
      </c>
      <c r="E1337">
        <v>213.5</v>
      </c>
      <c r="G1337" s="61">
        <v>38394</v>
      </c>
      <c r="H1337">
        <v>44.8</v>
      </c>
    </row>
    <row r="1338" spans="1:8" x14ac:dyDescent="0.45">
      <c r="A1338" s="61">
        <v>38397</v>
      </c>
      <c r="B1338">
        <v>195.5</v>
      </c>
      <c r="D1338" s="61">
        <v>38397</v>
      </c>
      <c r="E1338">
        <v>214.5</v>
      </c>
      <c r="G1338" s="61">
        <v>38397</v>
      </c>
      <c r="H1338">
        <v>45.53</v>
      </c>
    </row>
    <row r="1339" spans="1:8" x14ac:dyDescent="0.45">
      <c r="A1339" s="61">
        <v>38398</v>
      </c>
      <c r="B1339">
        <v>193.5</v>
      </c>
      <c r="D1339" s="61">
        <v>38398</v>
      </c>
      <c r="E1339">
        <v>212.5</v>
      </c>
      <c r="G1339" s="61">
        <v>38398</v>
      </c>
      <c r="H1339">
        <v>45.39</v>
      </c>
    </row>
    <row r="1340" spans="1:8" x14ac:dyDescent="0.45">
      <c r="A1340" s="61">
        <v>38399</v>
      </c>
      <c r="B1340">
        <v>193.5</v>
      </c>
      <c r="D1340" s="61">
        <v>38399</v>
      </c>
      <c r="E1340">
        <v>212.5</v>
      </c>
      <c r="G1340" s="61">
        <v>38399</v>
      </c>
      <c r="H1340">
        <v>46.15</v>
      </c>
    </row>
    <row r="1341" spans="1:8" x14ac:dyDescent="0.45">
      <c r="A1341" s="61">
        <v>38400</v>
      </c>
      <c r="B1341">
        <v>194.5</v>
      </c>
      <c r="D1341" s="61">
        <v>38400</v>
      </c>
      <c r="E1341">
        <v>212.5</v>
      </c>
      <c r="G1341" s="61">
        <v>38400</v>
      </c>
      <c r="H1341">
        <v>45.82</v>
      </c>
    </row>
    <row r="1342" spans="1:8" x14ac:dyDescent="0.45">
      <c r="A1342" s="61">
        <v>38401</v>
      </c>
      <c r="B1342">
        <v>198.5</v>
      </c>
      <c r="D1342" s="61">
        <v>38401</v>
      </c>
      <c r="E1342">
        <v>215.5</v>
      </c>
      <c r="G1342" s="61">
        <v>38401</v>
      </c>
      <c r="H1342">
        <v>46.34</v>
      </c>
    </row>
    <row r="1343" spans="1:8" x14ac:dyDescent="0.45">
      <c r="A1343" s="61">
        <v>38404</v>
      </c>
      <c r="B1343">
        <v>198.5</v>
      </c>
      <c r="D1343" s="61">
        <v>38404</v>
      </c>
      <c r="E1343">
        <v>216.5</v>
      </c>
      <c r="G1343" s="61">
        <v>38404</v>
      </c>
      <c r="H1343">
        <v>46.73</v>
      </c>
    </row>
    <row r="1344" spans="1:8" x14ac:dyDescent="0.45">
      <c r="A1344" s="61">
        <v>38405</v>
      </c>
      <c r="B1344">
        <v>205.5</v>
      </c>
      <c r="D1344" s="61">
        <v>38405</v>
      </c>
      <c r="E1344">
        <v>224.5</v>
      </c>
      <c r="G1344" s="61">
        <v>38405</v>
      </c>
      <c r="H1344">
        <v>48.62</v>
      </c>
    </row>
    <row r="1345" spans="1:8" x14ac:dyDescent="0.45">
      <c r="A1345" s="61">
        <v>38406</v>
      </c>
      <c r="B1345">
        <v>205.5</v>
      </c>
      <c r="D1345" s="61">
        <v>38406</v>
      </c>
      <c r="E1345">
        <v>224.5</v>
      </c>
      <c r="G1345" s="61">
        <v>38406</v>
      </c>
      <c r="H1345">
        <v>48.51</v>
      </c>
    </row>
    <row r="1346" spans="1:8" x14ac:dyDescent="0.45">
      <c r="A1346" s="61">
        <v>38407</v>
      </c>
      <c r="B1346">
        <v>212.5</v>
      </c>
      <c r="D1346" s="61">
        <v>38407</v>
      </c>
      <c r="E1346">
        <v>230.5</v>
      </c>
      <c r="G1346" s="61">
        <v>38407</v>
      </c>
      <c r="H1346">
        <v>49.44</v>
      </c>
    </row>
    <row r="1347" spans="1:8" x14ac:dyDescent="0.45">
      <c r="A1347" s="61">
        <v>38408</v>
      </c>
      <c r="B1347">
        <v>212.5</v>
      </c>
      <c r="D1347" s="61">
        <v>38408</v>
      </c>
      <c r="E1347">
        <v>232.5</v>
      </c>
      <c r="G1347" s="61">
        <v>38408</v>
      </c>
      <c r="H1347">
        <v>49.61</v>
      </c>
    </row>
    <row r="1348" spans="1:8" x14ac:dyDescent="0.45">
      <c r="A1348" s="61">
        <v>38411</v>
      </c>
      <c r="B1348">
        <v>214.5</v>
      </c>
      <c r="D1348" s="61">
        <v>38411</v>
      </c>
      <c r="E1348">
        <v>234.5</v>
      </c>
      <c r="G1348" s="61">
        <v>38411</v>
      </c>
      <c r="H1348">
        <v>50.06</v>
      </c>
    </row>
    <row r="1349" spans="1:8" x14ac:dyDescent="0.45">
      <c r="A1349" s="61">
        <v>38412</v>
      </c>
      <c r="B1349">
        <v>210.5</v>
      </c>
      <c r="D1349" s="61">
        <v>38412</v>
      </c>
      <c r="E1349">
        <v>231.5</v>
      </c>
      <c r="G1349" s="61">
        <v>38412</v>
      </c>
      <c r="H1349">
        <v>50.11</v>
      </c>
    </row>
    <row r="1350" spans="1:8" x14ac:dyDescent="0.45">
      <c r="A1350" s="61">
        <v>38413</v>
      </c>
      <c r="B1350">
        <v>208.5</v>
      </c>
      <c r="D1350" s="61">
        <v>38413</v>
      </c>
      <c r="E1350">
        <v>229.5</v>
      </c>
      <c r="G1350" s="61">
        <v>38413</v>
      </c>
      <c r="H1350">
        <v>51.22</v>
      </c>
    </row>
    <row r="1351" spans="1:8" x14ac:dyDescent="0.45">
      <c r="A1351" s="61">
        <v>38414</v>
      </c>
      <c r="B1351">
        <v>208.5</v>
      </c>
      <c r="D1351" s="61">
        <v>38414</v>
      </c>
      <c r="E1351">
        <v>230.5</v>
      </c>
      <c r="G1351" s="61">
        <v>38414</v>
      </c>
      <c r="H1351">
        <v>51.95</v>
      </c>
    </row>
    <row r="1352" spans="1:8" x14ac:dyDescent="0.45">
      <c r="A1352" s="61">
        <v>38415</v>
      </c>
      <c r="B1352">
        <v>208.5</v>
      </c>
      <c r="D1352" s="61">
        <v>38415</v>
      </c>
      <c r="E1352">
        <v>230.5</v>
      </c>
      <c r="G1352" s="61">
        <v>38415</v>
      </c>
      <c r="H1352">
        <v>51.8</v>
      </c>
    </row>
    <row r="1353" spans="1:8" x14ac:dyDescent="0.45">
      <c r="A1353" s="61">
        <v>38418</v>
      </c>
      <c r="B1353">
        <v>215.5</v>
      </c>
      <c r="D1353" s="61">
        <v>38418</v>
      </c>
      <c r="E1353">
        <v>234.5</v>
      </c>
      <c r="G1353" s="61">
        <v>38418</v>
      </c>
      <c r="H1353">
        <v>52.09</v>
      </c>
    </row>
    <row r="1354" spans="1:8" x14ac:dyDescent="0.45">
      <c r="A1354" s="61">
        <v>38419</v>
      </c>
      <c r="B1354">
        <v>213.5</v>
      </c>
      <c r="D1354" s="61">
        <v>38419</v>
      </c>
      <c r="E1354">
        <v>234.5</v>
      </c>
      <c r="G1354" s="61">
        <v>38419</v>
      </c>
      <c r="H1354">
        <v>52.84</v>
      </c>
    </row>
    <row r="1355" spans="1:8" x14ac:dyDescent="0.45">
      <c r="A1355" s="61">
        <v>38420</v>
      </c>
      <c r="B1355">
        <v>218.5</v>
      </c>
      <c r="D1355" s="61">
        <v>38420</v>
      </c>
      <c r="E1355">
        <v>240.5</v>
      </c>
      <c r="G1355" s="61">
        <v>38420</v>
      </c>
      <c r="H1355">
        <v>53.38</v>
      </c>
    </row>
    <row r="1356" spans="1:8" x14ac:dyDescent="0.45">
      <c r="A1356" s="61">
        <v>38421</v>
      </c>
      <c r="B1356">
        <v>226.5</v>
      </c>
      <c r="D1356" s="61">
        <v>38421</v>
      </c>
      <c r="E1356">
        <v>248.5</v>
      </c>
      <c r="G1356" s="61">
        <v>38421</v>
      </c>
      <c r="H1356">
        <v>52.66</v>
      </c>
    </row>
    <row r="1357" spans="1:8" x14ac:dyDescent="0.45">
      <c r="A1357" s="61">
        <v>38422</v>
      </c>
      <c r="B1357">
        <v>226.5</v>
      </c>
      <c r="D1357" s="61">
        <v>38422</v>
      </c>
      <c r="E1357">
        <v>248.5</v>
      </c>
      <c r="G1357" s="61">
        <v>38422</v>
      </c>
      <c r="H1357">
        <v>53.1</v>
      </c>
    </row>
    <row r="1358" spans="1:8" x14ac:dyDescent="0.45">
      <c r="A1358" s="61">
        <v>38425</v>
      </c>
      <c r="B1358">
        <v>226.5</v>
      </c>
      <c r="D1358" s="61">
        <v>38425</v>
      </c>
      <c r="E1358">
        <v>248.5</v>
      </c>
      <c r="G1358" s="61">
        <v>38425</v>
      </c>
      <c r="H1358">
        <v>53.66</v>
      </c>
    </row>
    <row r="1359" spans="1:8" x14ac:dyDescent="0.45">
      <c r="A1359" s="61">
        <v>38426</v>
      </c>
      <c r="B1359">
        <v>222.5</v>
      </c>
      <c r="D1359" s="61">
        <v>38426</v>
      </c>
      <c r="E1359">
        <v>242.5</v>
      </c>
      <c r="G1359" s="61">
        <v>38426</v>
      </c>
      <c r="H1359">
        <v>53.85</v>
      </c>
    </row>
    <row r="1360" spans="1:8" x14ac:dyDescent="0.45">
      <c r="A1360" s="61">
        <v>38427</v>
      </c>
      <c r="B1360">
        <v>222.5</v>
      </c>
      <c r="D1360" s="61">
        <v>38427</v>
      </c>
      <c r="E1360">
        <v>242.5</v>
      </c>
      <c r="G1360" s="61">
        <v>38427</v>
      </c>
      <c r="H1360">
        <v>54.8</v>
      </c>
    </row>
    <row r="1361" spans="1:8" x14ac:dyDescent="0.45">
      <c r="A1361" s="61">
        <v>38428</v>
      </c>
      <c r="B1361">
        <v>224.5</v>
      </c>
      <c r="D1361" s="61">
        <v>38428</v>
      </c>
      <c r="E1361">
        <v>245.5</v>
      </c>
      <c r="G1361" s="61">
        <v>38428</v>
      </c>
      <c r="H1361">
        <v>55.06</v>
      </c>
    </row>
    <row r="1362" spans="1:8" x14ac:dyDescent="0.45">
      <c r="A1362" s="61">
        <v>38429</v>
      </c>
      <c r="B1362">
        <v>224.5</v>
      </c>
      <c r="D1362" s="61">
        <v>38429</v>
      </c>
      <c r="E1362">
        <v>245.5</v>
      </c>
      <c r="G1362" s="61">
        <v>38429</v>
      </c>
      <c r="H1362">
        <v>55.59</v>
      </c>
    </row>
    <row r="1363" spans="1:8" x14ac:dyDescent="0.45">
      <c r="A1363" s="61">
        <v>38432</v>
      </c>
      <c r="B1363">
        <v>224.5</v>
      </c>
      <c r="D1363" s="61">
        <v>38432</v>
      </c>
      <c r="E1363">
        <v>245.5</v>
      </c>
      <c r="G1363" s="61">
        <v>38432</v>
      </c>
      <c r="H1363">
        <v>55.65</v>
      </c>
    </row>
    <row r="1364" spans="1:8" x14ac:dyDescent="0.45">
      <c r="A1364" s="61">
        <v>38433</v>
      </c>
      <c r="B1364">
        <v>224.5</v>
      </c>
      <c r="D1364" s="61">
        <v>38433</v>
      </c>
      <c r="E1364">
        <v>245.5</v>
      </c>
      <c r="G1364" s="61">
        <v>38433</v>
      </c>
      <c r="H1364">
        <v>54.59</v>
      </c>
    </row>
    <row r="1365" spans="1:8" x14ac:dyDescent="0.45">
      <c r="A1365" s="61">
        <v>38434</v>
      </c>
      <c r="B1365">
        <v>224.5</v>
      </c>
      <c r="D1365" s="61">
        <v>38434</v>
      </c>
      <c r="E1365">
        <v>245.5</v>
      </c>
      <c r="G1365" s="61">
        <v>38434</v>
      </c>
      <c r="H1365">
        <v>53.04</v>
      </c>
    </row>
    <row r="1366" spans="1:8" x14ac:dyDescent="0.45">
      <c r="A1366" s="61">
        <v>38435</v>
      </c>
      <c r="B1366">
        <v>234.5</v>
      </c>
      <c r="D1366" s="61">
        <v>38435</v>
      </c>
      <c r="E1366">
        <v>254.5</v>
      </c>
      <c r="G1366" s="61">
        <v>38435</v>
      </c>
      <c r="H1366">
        <v>53.93</v>
      </c>
    </row>
    <row r="1367" spans="1:8" x14ac:dyDescent="0.45">
      <c r="A1367" s="61">
        <v>38436</v>
      </c>
      <c r="B1367">
        <v>234.5</v>
      </c>
      <c r="D1367" s="61">
        <v>38436</v>
      </c>
      <c r="E1367">
        <v>254.5</v>
      </c>
      <c r="G1367" s="61">
        <v>38436</v>
      </c>
      <c r="H1367">
        <v>53.93</v>
      </c>
    </row>
    <row r="1368" spans="1:8" x14ac:dyDescent="0.45">
      <c r="A1368" s="61">
        <v>38439</v>
      </c>
      <c r="B1368">
        <v>234.5</v>
      </c>
      <c r="D1368" s="61">
        <v>38439</v>
      </c>
      <c r="E1368">
        <v>254.5</v>
      </c>
      <c r="G1368" s="61">
        <v>38439</v>
      </c>
      <c r="H1368">
        <v>53.93</v>
      </c>
    </row>
    <row r="1369" spans="1:8" x14ac:dyDescent="0.45">
      <c r="A1369" s="61">
        <v>38440</v>
      </c>
      <c r="B1369">
        <v>238.5</v>
      </c>
      <c r="D1369" s="61">
        <v>38440</v>
      </c>
      <c r="E1369">
        <v>258.5</v>
      </c>
      <c r="G1369" s="61">
        <v>38440</v>
      </c>
      <c r="H1369">
        <v>53.03</v>
      </c>
    </row>
    <row r="1370" spans="1:8" x14ac:dyDescent="0.45">
      <c r="A1370" s="61">
        <v>38441</v>
      </c>
      <c r="B1370">
        <v>238.5</v>
      </c>
      <c r="D1370" s="61">
        <v>38441</v>
      </c>
      <c r="E1370">
        <v>258.5</v>
      </c>
      <c r="G1370" s="61">
        <v>38441</v>
      </c>
      <c r="H1370">
        <v>52.09</v>
      </c>
    </row>
    <row r="1371" spans="1:8" x14ac:dyDescent="0.45">
      <c r="A1371" s="61">
        <v>38442</v>
      </c>
      <c r="B1371">
        <v>212.5</v>
      </c>
      <c r="D1371" s="61">
        <v>38442</v>
      </c>
      <c r="E1371">
        <v>252.5</v>
      </c>
      <c r="G1371" s="61">
        <v>38442</v>
      </c>
      <c r="H1371">
        <v>54.29</v>
      </c>
    </row>
    <row r="1372" spans="1:8" x14ac:dyDescent="0.45">
      <c r="A1372" s="61">
        <v>38443</v>
      </c>
      <c r="B1372">
        <v>238.5</v>
      </c>
      <c r="D1372" s="61">
        <v>38443</v>
      </c>
      <c r="E1372">
        <v>259.5</v>
      </c>
      <c r="G1372" s="61">
        <v>38443</v>
      </c>
      <c r="H1372">
        <v>56.51</v>
      </c>
    </row>
    <row r="1373" spans="1:8" x14ac:dyDescent="0.45">
      <c r="A1373" s="61">
        <v>38446</v>
      </c>
      <c r="B1373">
        <v>247.5</v>
      </c>
      <c r="D1373" s="61">
        <v>38446</v>
      </c>
      <c r="E1373">
        <v>269.5</v>
      </c>
      <c r="G1373" s="61">
        <v>38446</v>
      </c>
      <c r="H1373">
        <v>56.23</v>
      </c>
    </row>
    <row r="1374" spans="1:8" x14ac:dyDescent="0.45">
      <c r="A1374" s="61">
        <v>38447</v>
      </c>
      <c r="B1374">
        <v>261.5</v>
      </c>
      <c r="D1374" s="61">
        <v>38447</v>
      </c>
      <c r="E1374">
        <v>282.5</v>
      </c>
      <c r="G1374" s="61">
        <v>38447</v>
      </c>
      <c r="H1374">
        <v>55.44</v>
      </c>
    </row>
    <row r="1375" spans="1:8" x14ac:dyDescent="0.45">
      <c r="A1375" s="61">
        <v>38448</v>
      </c>
      <c r="B1375">
        <v>262</v>
      </c>
      <c r="D1375" s="61">
        <v>38448</v>
      </c>
      <c r="E1375">
        <v>283.5</v>
      </c>
      <c r="G1375" s="61">
        <v>38448</v>
      </c>
      <c r="H1375">
        <v>55.27</v>
      </c>
    </row>
    <row r="1376" spans="1:8" x14ac:dyDescent="0.45">
      <c r="A1376" s="61">
        <v>38449</v>
      </c>
      <c r="B1376">
        <v>267.5</v>
      </c>
      <c r="D1376" s="61">
        <v>38449</v>
      </c>
      <c r="E1376">
        <v>287.5</v>
      </c>
      <c r="G1376" s="61">
        <v>38449</v>
      </c>
      <c r="H1376">
        <v>54.04</v>
      </c>
    </row>
    <row r="1377" spans="1:8" x14ac:dyDescent="0.45">
      <c r="A1377" s="61">
        <v>38450</v>
      </c>
      <c r="B1377">
        <v>284</v>
      </c>
      <c r="D1377" s="61">
        <v>38450</v>
      </c>
      <c r="E1377">
        <v>299.5</v>
      </c>
      <c r="G1377" s="61">
        <v>38450</v>
      </c>
      <c r="H1377">
        <v>52.89</v>
      </c>
    </row>
    <row r="1378" spans="1:8" x14ac:dyDescent="0.45">
      <c r="A1378" s="61">
        <v>38453</v>
      </c>
      <c r="B1378">
        <v>268.5</v>
      </c>
      <c r="D1378" s="61">
        <v>38453</v>
      </c>
      <c r="E1378">
        <v>288</v>
      </c>
      <c r="G1378" s="61">
        <v>38453</v>
      </c>
      <c r="H1378">
        <v>53.21</v>
      </c>
    </row>
    <row r="1379" spans="1:8" x14ac:dyDescent="0.45">
      <c r="A1379" s="61">
        <v>38454</v>
      </c>
      <c r="B1379">
        <v>268.5</v>
      </c>
      <c r="D1379" s="61">
        <v>38454</v>
      </c>
      <c r="E1379">
        <v>288</v>
      </c>
      <c r="G1379" s="61">
        <v>38454</v>
      </c>
      <c r="H1379">
        <v>51.98</v>
      </c>
    </row>
    <row r="1380" spans="1:8" x14ac:dyDescent="0.45">
      <c r="A1380" s="61">
        <v>38455</v>
      </c>
      <c r="B1380">
        <v>250.5</v>
      </c>
      <c r="D1380" s="61">
        <v>38455</v>
      </c>
      <c r="E1380">
        <v>269.5</v>
      </c>
      <c r="G1380" s="61">
        <v>38455</v>
      </c>
      <c r="H1380">
        <v>50.48</v>
      </c>
    </row>
    <row r="1381" spans="1:8" x14ac:dyDescent="0.45">
      <c r="A1381" s="61">
        <v>38456</v>
      </c>
      <c r="B1381">
        <v>245.5</v>
      </c>
      <c r="D1381" s="61">
        <v>38456</v>
      </c>
      <c r="E1381">
        <v>262.5</v>
      </c>
      <c r="G1381" s="61">
        <v>38456</v>
      </c>
      <c r="H1381">
        <v>50.91</v>
      </c>
    </row>
    <row r="1382" spans="1:8" x14ac:dyDescent="0.45">
      <c r="A1382" s="61">
        <v>38457</v>
      </c>
      <c r="B1382">
        <v>247.5</v>
      </c>
      <c r="D1382" s="61">
        <v>38457</v>
      </c>
      <c r="E1382">
        <v>267.5</v>
      </c>
      <c r="G1382" s="61">
        <v>38457</v>
      </c>
      <c r="H1382">
        <v>51.61</v>
      </c>
    </row>
    <row r="1383" spans="1:8" x14ac:dyDescent="0.45">
      <c r="A1383" s="61">
        <v>38460</v>
      </c>
      <c r="B1383">
        <v>245</v>
      </c>
      <c r="D1383" s="61">
        <v>38460</v>
      </c>
      <c r="E1383">
        <v>263</v>
      </c>
      <c r="G1383" s="61">
        <v>38460</v>
      </c>
      <c r="H1383">
        <v>50.78</v>
      </c>
    </row>
    <row r="1384" spans="1:8" x14ac:dyDescent="0.45">
      <c r="A1384" s="61">
        <v>38461</v>
      </c>
      <c r="B1384">
        <v>241</v>
      </c>
      <c r="D1384" s="61">
        <v>38461</v>
      </c>
      <c r="E1384">
        <v>259.5</v>
      </c>
      <c r="G1384" s="61">
        <v>38461</v>
      </c>
      <c r="H1384">
        <v>52.94</v>
      </c>
    </row>
    <row r="1385" spans="1:8" x14ac:dyDescent="0.45">
      <c r="A1385" s="61">
        <v>38462</v>
      </c>
      <c r="B1385">
        <v>251</v>
      </c>
      <c r="D1385" s="61">
        <v>38462</v>
      </c>
      <c r="E1385">
        <v>271</v>
      </c>
      <c r="G1385" s="61">
        <v>38462</v>
      </c>
      <c r="H1385">
        <v>53.78</v>
      </c>
    </row>
    <row r="1386" spans="1:8" x14ac:dyDescent="0.45">
      <c r="A1386" s="61">
        <v>38463</v>
      </c>
      <c r="B1386">
        <v>258.5</v>
      </c>
      <c r="D1386" s="61">
        <v>38463</v>
      </c>
      <c r="E1386">
        <v>277</v>
      </c>
      <c r="G1386" s="61">
        <v>38463</v>
      </c>
      <c r="H1386">
        <v>54.01</v>
      </c>
    </row>
    <row r="1387" spans="1:8" x14ac:dyDescent="0.45">
      <c r="A1387" s="61">
        <v>38464</v>
      </c>
      <c r="B1387">
        <v>258.5</v>
      </c>
      <c r="D1387" s="61">
        <v>38464</v>
      </c>
      <c r="E1387">
        <v>277.5</v>
      </c>
      <c r="G1387" s="61">
        <v>38464</v>
      </c>
      <c r="H1387">
        <v>54.97</v>
      </c>
    </row>
    <row r="1388" spans="1:8" x14ac:dyDescent="0.45">
      <c r="A1388" s="61">
        <v>38467</v>
      </c>
      <c r="B1388">
        <v>267</v>
      </c>
      <c r="D1388" s="61">
        <v>38467</v>
      </c>
      <c r="E1388">
        <v>284.5</v>
      </c>
      <c r="G1388" s="61">
        <v>38467</v>
      </c>
      <c r="H1388">
        <v>54.4</v>
      </c>
    </row>
    <row r="1389" spans="1:8" x14ac:dyDescent="0.45">
      <c r="A1389" s="61">
        <v>38468</v>
      </c>
      <c r="B1389">
        <v>267</v>
      </c>
      <c r="D1389" s="61">
        <v>38468</v>
      </c>
      <c r="E1389">
        <v>284.5</v>
      </c>
      <c r="G1389" s="61">
        <v>38468</v>
      </c>
      <c r="H1389">
        <v>54.14</v>
      </c>
    </row>
    <row r="1390" spans="1:8" x14ac:dyDescent="0.45">
      <c r="A1390" s="61">
        <v>38469</v>
      </c>
      <c r="B1390">
        <v>261</v>
      </c>
      <c r="D1390" s="61">
        <v>38469</v>
      </c>
      <c r="E1390">
        <v>279.5</v>
      </c>
      <c r="G1390" s="61">
        <v>38469</v>
      </c>
      <c r="H1390">
        <v>52.29</v>
      </c>
    </row>
    <row r="1391" spans="1:8" x14ac:dyDescent="0.45">
      <c r="A1391" s="61">
        <v>38470</v>
      </c>
      <c r="B1391">
        <v>256.5</v>
      </c>
      <c r="D1391" s="61">
        <v>38470</v>
      </c>
      <c r="E1391">
        <v>273</v>
      </c>
      <c r="G1391" s="61">
        <v>38470</v>
      </c>
      <c r="H1391">
        <v>52.48</v>
      </c>
    </row>
    <row r="1392" spans="1:8" x14ac:dyDescent="0.45">
      <c r="A1392" s="61">
        <v>38471</v>
      </c>
      <c r="B1392">
        <v>254.5</v>
      </c>
      <c r="D1392" s="61">
        <v>38471</v>
      </c>
      <c r="E1392">
        <v>271</v>
      </c>
      <c r="G1392" s="61">
        <v>38471</v>
      </c>
      <c r="H1392">
        <v>51.09</v>
      </c>
    </row>
    <row r="1393" spans="1:8" x14ac:dyDescent="0.45">
      <c r="A1393" s="61">
        <v>38474</v>
      </c>
      <c r="B1393">
        <v>254.5</v>
      </c>
      <c r="D1393" s="61">
        <v>38474</v>
      </c>
      <c r="E1393">
        <v>271</v>
      </c>
      <c r="G1393" s="61">
        <v>38474</v>
      </c>
      <c r="H1393">
        <v>51.09</v>
      </c>
    </row>
    <row r="1394" spans="1:8" x14ac:dyDescent="0.45">
      <c r="A1394" s="61">
        <v>38475</v>
      </c>
      <c r="B1394">
        <v>257</v>
      </c>
      <c r="D1394" s="61">
        <v>38475</v>
      </c>
      <c r="E1394">
        <v>274</v>
      </c>
      <c r="G1394" s="61">
        <v>38475</v>
      </c>
      <c r="H1394">
        <v>50.52</v>
      </c>
    </row>
    <row r="1395" spans="1:8" x14ac:dyDescent="0.45">
      <c r="A1395" s="61">
        <v>38476</v>
      </c>
      <c r="B1395">
        <v>252.5</v>
      </c>
      <c r="D1395" s="61">
        <v>38476</v>
      </c>
      <c r="E1395">
        <v>270.5</v>
      </c>
      <c r="G1395" s="61">
        <v>38476</v>
      </c>
      <c r="H1395">
        <v>50.97</v>
      </c>
    </row>
    <row r="1396" spans="1:8" x14ac:dyDescent="0.45">
      <c r="A1396" s="61">
        <v>38477</v>
      </c>
      <c r="B1396">
        <v>249.5</v>
      </c>
      <c r="D1396" s="61">
        <v>38477</v>
      </c>
      <c r="E1396">
        <v>267.5</v>
      </c>
      <c r="G1396" s="61">
        <v>38477</v>
      </c>
      <c r="H1396">
        <v>51.13</v>
      </c>
    </row>
    <row r="1397" spans="1:8" x14ac:dyDescent="0.45">
      <c r="A1397" s="61">
        <v>38478</v>
      </c>
      <c r="B1397">
        <v>251.5</v>
      </c>
      <c r="D1397" s="61">
        <v>38478</v>
      </c>
      <c r="E1397">
        <v>268.5</v>
      </c>
      <c r="G1397" s="61">
        <v>38478</v>
      </c>
      <c r="H1397">
        <v>50.77</v>
      </c>
    </row>
    <row r="1398" spans="1:8" x14ac:dyDescent="0.45">
      <c r="A1398" s="61">
        <v>38481</v>
      </c>
      <c r="B1398">
        <v>252.5</v>
      </c>
      <c r="D1398" s="61">
        <v>38481</v>
      </c>
      <c r="E1398">
        <v>271</v>
      </c>
      <c r="G1398" s="61">
        <v>38481</v>
      </c>
      <c r="H1398">
        <v>51.29</v>
      </c>
    </row>
    <row r="1399" spans="1:8" x14ac:dyDescent="0.45">
      <c r="A1399" s="61">
        <v>38482</v>
      </c>
      <c r="B1399">
        <v>250.5</v>
      </c>
      <c r="D1399" s="61">
        <v>38482</v>
      </c>
      <c r="E1399">
        <v>267</v>
      </c>
      <c r="G1399" s="61">
        <v>38482</v>
      </c>
      <c r="H1399">
        <v>51.43</v>
      </c>
    </row>
    <row r="1400" spans="1:8" x14ac:dyDescent="0.45">
      <c r="A1400" s="61">
        <v>38483</v>
      </c>
      <c r="B1400">
        <v>251</v>
      </c>
      <c r="D1400" s="61">
        <v>38483</v>
      </c>
      <c r="E1400">
        <v>270</v>
      </c>
      <c r="G1400" s="61">
        <v>38483</v>
      </c>
      <c r="H1400">
        <v>50.07</v>
      </c>
    </row>
    <row r="1401" spans="1:8" x14ac:dyDescent="0.45">
      <c r="A1401" s="61">
        <v>38484</v>
      </c>
      <c r="B1401">
        <v>246</v>
      </c>
      <c r="D1401" s="61">
        <v>38484</v>
      </c>
      <c r="E1401">
        <v>261.5</v>
      </c>
      <c r="G1401" s="61">
        <v>38484</v>
      </c>
      <c r="H1401">
        <v>48.34</v>
      </c>
    </row>
    <row r="1402" spans="1:8" x14ac:dyDescent="0.45">
      <c r="A1402" s="61">
        <v>38485</v>
      </c>
      <c r="B1402">
        <v>246</v>
      </c>
      <c r="D1402" s="61">
        <v>38485</v>
      </c>
      <c r="E1402">
        <v>261.5</v>
      </c>
      <c r="G1402" s="61">
        <v>38485</v>
      </c>
      <c r="H1402">
        <v>48.66</v>
      </c>
    </row>
    <row r="1403" spans="1:8" x14ac:dyDescent="0.45">
      <c r="A1403" s="61">
        <v>38488</v>
      </c>
      <c r="B1403">
        <v>244</v>
      </c>
      <c r="D1403" s="61">
        <v>38488</v>
      </c>
      <c r="E1403">
        <v>259.5</v>
      </c>
      <c r="G1403" s="61">
        <v>38488</v>
      </c>
      <c r="H1403">
        <v>48.05</v>
      </c>
    </row>
    <row r="1404" spans="1:8" x14ac:dyDescent="0.45">
      <c r="A1404" s="61">
        <v>38489</v>
      </c>
      <c r="B1404">
        <v>246</v>
      </c>
      <c r="D1404" s="61">
        <v>38489</v>
      </c>
      <c r="E1404">
        <v>262.5</v>
      </c>
      <c r="G1404" s="61">
        <v>38489</v>
      </c>
      <c r="H1404">
        <v>49.34</v>
      </c>
    </row>
    <row r="1405" spans="1:8" x14ac:dyDescent="0.45">
      <c r="A1405" s="61">
        <v>38490</v>
      </c>
      <c r="B1405">
        <v>249.5</v>
      </c>
      <c r="D1405" s="61">
        <v>38490</v>
      </c>
      <c r="E1405">
        <v>264.5</v>
      </c>
      <c r="G1405" s="61">
        <v>38490</v>
      </c>
      <c r="H1405">
        <v>48.15</v>
      </c>
    </row>
    <row r="1406" spans="1:8" x14ac:dyDescent="0.45">
      <c r="A1406" s="61">
        <v>38491</v>
      </c>
      <c r="B1406">
        <v>250.5</v>
      </c>
      <c r="D1406" s="61">
        <v>38491</v>
      </c>
      <c r="E1406">
        <v>265.5</v>
      </c>
      <c r="G1406" s="61">
        <v>38491</v>
      </c>
      <c r="H1406">
        <v>47.88</v>
      </c>
    </row>
    <row r="1407" spans="1:8" x14ac:dyDescent="0.45">
      <c r="A1407" s="61">
        <v>38492</v>
      </c>
      <c r="B1407">
        <v>250.5</v>
      </c>
      <c r="D1407" s="61">
        <v>38492</v>
      </c>
      <c r="E1407">
        <v>265.5</v>
      </c>
      <c r="G1407" s="61">
        <v>38492</v>
      </c>
      <c r="H1407">
        <v>48.03</v>
      </c>
    </row>
    <row r="1408" spans="1:8" x14ac:dyDescent="0.45">
      <c r="A1408" s="61">
        <v>38495</v>
      </c>
      <c r="B1408">
        <v>251</v>
      </c>
      <c r="D1408" s="61">
        <v>38495</v>
      </c>
      <c r="E1408">
        <v>266.5</v>
      </c>
      <c r="G1408" s="61">
        <v>38495</v>
      </c>
      <c r="H1408">
        <v>48.37</v>
      </c>
    </row>
    <row r="1409" spans="1:8" x14ac:dyDescent="0.45">
      <c r="A1409" s="61">
        <v>38496</v>
      </c>
      <c r="B1409">
        <v>244.5</v>
      </c>
      <c r="D1409" s="61">
        <v>38496</v>
      </c>
      <c r="E1409">
        <v>258</v>
      </c>
      <c r="G1409" s="61">
        <v>38496</v>
      </c>
      <c r="H1409">
        <v>48.82</v>
      </c>
    </row>
    <row r="1410" spans="1:8" x14ac:dyDescent="0.45">
      <c r="A1410" s="61">
        <v>38497</v>
      </c>
      <c r="B1410">
        <v>244.5</v>
      </c>
      <c r="D1410" s="61">
        <v>38497</v>
      </c>
      <c r="E1410">
        <v>258</v>
      </c>
      <c r="G1410" s="61">
        <v>38497</v>
      </c>
      <c r="H1410">
        <v>50.07</v>
      </c>
    </row>
    <row r="1411" spans="1:8" x14ac:dyDescent="0.45">
      <c r="A1411" s="61">
        <v>38498</v>
      </c>
      <c r="B1411">
        <v>244.5</v>
      </c>
      <c r="D1411" s="61">
        <v>38498</v>
      </c>
      <c r="E1411">
        <v>258</v>
      </c>
      <c r="G1411" s="61">
        <v>38498</v>
      </c>
      <c r="H1411">
        <v>50.16</v>
      </c>
    </row>
    <row r="1412" spans="1:8" x14ac:dyDescent="0.45">
      <c r="A1412" s="61">
        <v>38499</v>
      </c>
      <c r="B1412">
        <v>244.5</v>
      </c>
      <c r="D1412" s="61">
        <v>38499</v>
      </c>
      <c r="E1412">
        <v>261.5</v>
      </c>
      <c r="G1412" s="61">
        <v>38499</v>
      </c>
      <c r="H1412">
        <v>50.7</v>
      </c>
    </row>
    <row r="1413" spans="1:8" x14ac:dyDescent="0.45">
      <c r="A1413" s="61">
        <v>38502</v>
      </c>
      <c r="B1413">
        <v>244.5</v>
      </c>
      <c r="D1413" s="61">
        <v>38502</v>
      </c>
      <c r="E1413">
        <v>261.5</v>
      </c>
      <c r="G1413" s="61">
        <v>38502</v>
      </c>
      <c r="H1413">
        <v>50.7</v>
      </c>
    </row>
    <row r="1414" spans="1:8" x14ac:dyDescent="0.45">
      <c r="A1414" s="61">
        <v>38503</v>
      </c>
      <c r="B1414">
        <v>233.5</v>
      </c>
      <c r="D1414" s="61">
        <v>38503</v>
      </c>
      <c r="E1414">
        <v>253.5</v>
      </c>
      <c r="G1414" s="61">
        <v>38503</v>
      </c>
      <c r="H1414">
        <v>50.73</v>
      </c>
    </row>
    <row r="1415" spans="1:8" x14ac:dyDescent="0.45">
      <c r="A1415" s="61">
        <v>38504</v>
      </c>
      <c r="B1415">
        <v>237</v>
      </c>
      <c r="D1415" s="61">
        <v>38504</v>
      </c>
      <c r="E1415">
        <v>255</v>
      </c>
      <c r="G1415" s="61">
        <v>38504</v>
      </c>
      <c r="H1415">
        <v>53.27</v>
      </c>
    </row>
    <row r="1416" spans="1:8" x14ac:dyDescent="0.45">
      <c r="A1416" s="61">
        <v>38505</v>
      </c>
      <c r="B1416">
        <v>251</v>
      </c>
      <c r="D1416" s="61">
        <v>38505</v>
      </c>
      <c r="E1416">
        <v>268.5</v>
      </c>
      <c r="G1416" s="61">
        <v>38505</v>
      </c>
      <c r="H1416">
        <v>52.4</v>
      </c>
    </row>
    <row r="1417" spans="1:8" x14ac:dyDescent="0.45">
      <c r="A1417" s="61">
        <v>38506</v>
      </c>
      <c r="B1417">
        <v>255</v>
      </c>
      <c r="D1417" s="61">
        <v>38506</v>
      </c>
      <c r="E1417">
        <v>275</v>
      </c>
      <c r="G1417" s="61">
        <v>38506</v>
      </c>
      <c r="H1417">
        <v>54.17</v>
      </c>
    </row>
    <row r="1418" spans="1:8" x14ac:dyDescent="0.45">
      <c r="A1418" s="61">
        <v>38509</v>
      </c>
      <c r="B1418">
        <v>257</v>
      </c>
      <c r="D1418" s="61">
        <v>38509</v>
      </c>
      <c r="E1418">
        <v>276.5</v>
      </c>
      <c r="G1418" s="61">
        <v>38509</v>
      </c>
      <c r="H1418">
        <v>53.67</v>
      </c>
    </row>
    <row r="1419" spans="1:8" x14ac:dyDescent="0.45">
      <c r="A1419" s="61">
        <v>38510</v>
      </c>
      <c r="B1419">
        <v>251.5</v>
      </c>
      <c r="D1419" s="61">
        <v>38510</v>
      </c>
      <c r="E1419">
        <v>272.5</v>
      </c>
      <c r="G1419" s="61">
        <v>38510</v>
      </c>
      <c r="H1419">
        <v>53.13</v>
      </c>
    </row>
    <row r="1420" spans="1:8" x14ac:dyDescent="0.45">
      <c r="A1420" s="61">
        <v>38511</v>
      </c>
      <c r="B1420">
        <v>246.5</v>
      </c>
      <c r="D1420" s="61">
        <v>38511</v>
      </c>
      <c r="E1420">
        <v>266.5</v>
      </c>
      <c r="G1420" s="61">
        <v>38511</v>
      </c>
      <c r="H1420">
        <v>52.11</v>
      </c>
    </row>
    <row r="1421" spans="1:8" x14ac:dyDescent="0.45">
      <c r="A1421" s="61">
        <v>38512</v>
      </c>
      <c r="B1421">
        <v>243.5</v>
      </c>
      <c r="D1421" s="61">
        <v>38512</v>
      </c>
      <c r="E1421">
        <v>263.5</v>
      </c>
      <c r="G1421" s="61">
        <v>38512</v>
      </c>
      <c r="H1421">
        <v>53.82</v>
      </c>
    </row>
    <row r="1422" spans="1:8" x14ac:dyDescent="0.45">
      <c r="A1422" s="61">
        <v>38513</v>
      </c>
      <c r="B1422">
        <v>243.5</v>
      </c>
      <c r="D1422" s="61">
        <v>38513</v>
      </c>
      <c r="E1422">
        <v>263.5</v>
      </c>
      <c r="G1422" s="61">
        <v>38513</v>
      </c>
      <c r="H1422">
        <v>52.67</v>
      </c>
    </row>
    <row r="1423" spans="1:8" x14ac:dyDescent="0.45">
      <c r="A1423" s="61">
        <v>38516</v>
      </c>
      <c r="B1423">
        <v>246</v>
      </c>
      <c r="D1423" s="61">
        <v>38516</v>
      </c>
      <c r="E1423">
        <v>267.5</v>
      </c>
      <c r="G1423" s="61">
        <v>38516</v>
      </c>
      <c r="H1423">
        <v>54.78</v>
      </c>
    </row>
    <row r="1424" spans="1:8" x14ac:dyDescent="0.45">
      <c r="A1424" s="61">
        <v>38517</v>
      </c>
      <c r="B1424">
        <v>246</v>
      </c>
      <c r="D1424" s="61">
        <v>38517</v>
      </c>
      <c r="E1424">
        <v>267.5</v>
      </c>
      <c r="G1424" s="61">
        <v>38517</v>
      </c>
      <c r="H1424">
        <v>53.73</v>
      </c>
    </row>
    <row r="1425" spans="1:8" x14ac:dyDescent="0.45">
      <c r="A1425" s="61">
        <v>38518</v>
      </c>
      <c r="B1425">
        <v>253.5</v>
      </c>
      <c r="D1425" s="61">
        <v>38518</v>
      </c>
      <c r="E1425">
        <v>275</v>
      </c>
      <c r="G1425" s="61">
        <v>38518</v>
      </c>
      <c r="H1425">
        <v>54.5</v>
      </c>
    </row>
    <row r="1426" spans="1:8" x14ac:dyDescent="0.45">
      <c r="A1426" s="61">
        <v>38519</v>
      </c>
      <c r="B1426">
        <v>255.5</v>
      </c>
      <c r="D1426" s="61">
        <v>38519</v>
      </c>
      <c r="E1426">
        <v>275.5</v>
      </c>
      <c r="G1426" s="61">
        <v>38519</v>
      </c>
      <c r="H1426">
        <v>56.22</v>
      </c>
    </row>
    <row r="1427" spans="1:8" x14ac:dyDescent="0.45">
      <c r="A1427" s="61">
        <v>38520</v>
      </c>
      <c r="B1427">
        <v>252.5</v>
      </c>
      <c r="D1427" s="61">
        <v>38520</v>
      </c>
      <c r="E1427">
        <v>272.5</v>
      </c>
      <c r="G1427" s="61">
        <v>38520</v>
      </c>
      <c r="H1427">
        <v>57.76</v>
      </c>
    </row>
    <row r="1428" spans="1:8" x14ac:dyDescent="0.45">
      <c r="A1428" s="61">
        <v>38523</v>
      </c>
      <c r="B1428">
        <v>257.5</v>
      </c>
      <c r="D1428" s="61">
        <v>38523</v>
      </c>
      <c r="E1428">
        <v>278.5</v>
      </c>
      <c r="G1428" s="61">
        <v>38523</v>
      </c>
      <c r="H1428">
        <v>58.32</v>
      </c>
    </row>
    <row r="1429" spans="1:8" x14ac:dyDescent="0.45">
      <c r="A1429" s="61">
        <v>38524</v>
      </c>
      <c r="B1429">
        <v>256.5</v>
      </c>
      <c r="D1429" s="61">
        <v>38524</v>
      </c>
      <c r="E1429">
        <v>276</v>
      </c>
      <c r="G1429" s="61">
        <v>38524</v>
      </c>
      <c r="H1429">
        <v>57.5</v>
      </c>
    </row>
    <row r="1430" spans="1:8" x14ac:dyDescent="0.45">
      <c r="A1430" s="61">
        <v>38525</v>
      </c>
      <c r="B1430">
        <v>260.5</v>
      </c>
      <c r="D1430" s="61">
        <v>38525</v>
      </c>
      <c r="E1430">
        <v>279</v>
      </c>
      <c r="G1430" s="61">
        <v>38525</v>
      </c>
      <c r="H1430">
        <v>56.58</v>
      </c>
    </row>
    <row r="1431" spans="1:8" x14ac:dyDescent="0.45">
      <c r="A1431" s="61">
        <v>38526</v>
      </c>
      <c r="B1431">
        <v>260.5</v>
      </c>
      <c r="D1431" s="61">
        <v>38526</v>
      </c>
      <c r="E1431">
        <v>279.5</v>
      </c>
      <c r="G1431" s="61">
        <v>38526</v>
      </c>
      <c r="H1431">
        <v>57.96</v>
      </c>
    </row>
    <row r="1432" spans="1:8" x14ac:dyDescent="0.45">
      <c r="A1432" s="61">
        <v>38527</v>
      </c>
      <c r="B1432">
        <v>260.5</v>
      </c>
      <c r="D1432" s="61">
        <v>38527</v>
      </c>
      <c r="E1432">
        <v>279.5</v>
      </c>
      <c r="G1432" s="61">
        <v>38527</v>
      </c>
      <c r="H1432">
        <v>58.36</v>
      </c>
    </row>
    <row r="1433" spans="1:8" x14ac:dyDescent="0.45">
      <c r="A1433" s="61">
        <v>38530</v>
      </c>
      <c r="B1433">
        <v>265</v>
      </c>
      <c r="D1433" s="61">
        <v>38530</v>
      </c>
      <c r="E1433">
        <v>284</v>
      </c>
      <c r="G1433" s="61">
        <v>38530</v>
      </c>
      <c r="H1433">
        <v>59.3</v>
      </c>
    </row>
    <row r="1434" spans="1:8" x14ac:dyDescent="0.45">
      <c r="A1434" s="61">
        <v>38531</v>
      </c>
      <c r="B1434">
        <v>265.5</v>
      </c>
      <c r="D1434" s="61">
        <v>38531</v>
      </c>
      <c r="E1434">
        <v>284</v>
      </c>
      <c r="G1434" s="61">
        <v>38531</v>
      </c>
      <c r="H1434">
        <v>57.18</v>
      </c>
    </row>
    <row r="1435" spans="1:8" x14ac:dyDescent="0.45">
      <c r="A1435" s="61">
        <v>38532</v>
      </c>
      <c r="B1435">
        <v>262</v>
      </c>
      <c r="D1435" s="61">
        <v>38532</v>
      </c>
      <c r="E1435">
        <v>280.5</v>
      </c>
      <c r="G1435" s="61">
        <v>38532</v>
      </c>
      <c r="H1435">
        <v>56.15</v>
      </c>
    </row>
    <row r="1436" spans="1:8" x14ac:dyDescent="0.45">
      <c r="A1436" s="61">
        <v>38533</v>
      </c>
      <c r="B1436">
        <v>255.5</v>
      </c>
      <c r="D1436" s="61">
        <v>38533</v>
      </c>
      <c r="E1436">
        <v>276</v>
      </c>
      <c r="G1436" s="61">
        <v>38533</v>
      </c>
      <c r="H1436">
        <v>55.58</v>
      </c>
    </row>
    <row r="1437" spans="1:8" x14ac:dyDescent="0.45">
      <c r="A1437" s="61">
        <v>38534</v>
      </c>
      <c r="B1437">
        <v>259.5</v>
      </c>
      <c r="D1437" s="61">
        <v>38534</v>
      </c>
      <c r="E1437">
        <v>279.5</v>
      </c>
      <c r="G1437" s="61">
        <v>38534</v>
      </c>
      <c r="H1437">
        <v>57.54</v>
      </c>
    </row>
    <row r="1438" spans="1:8" x14ac:dyDescent="0.45">
      <c r="A1438" s="61">
        <v>38537</v>
      </c>
      <c r="B1438">
        <v>259.5</v>
      </c>
      <c r="D1438" s="61">
        <v>38537</v>
      </c>
      <c r="E1438">
        <v>279</v>
      </c>
      <c r="G1438" s="61">
        <v>38537</v>
      </c>
      <c r="H1438">
        <v>57.94</v>
      </c>
    </row>
    <row r="1439" spans="1:8" x14ac:dyDescent="0.45">
      <c r="A1439" s="61">
        <v>38538</v>
      </c>
      <c r="B1439">
        <v>264.5</v>
      </c>
      <c r="D1439" s="61">
        <v>38538</v>
      </c>
      <c r="E1439">
        <v>285.5</v>
      </c>
      <c r="G1439" s="61">
        <v>38538</v>
      </c>
      <c r="H1439">
        <v>58.29</v>
      </c>
    </row>
    <row r="1440" spans="1:8" x14ac:dyDescent="0.45">
      <c r="A1440" s="61">
        <v>38539</v>
      </c>
      <c r="B1440">
        <v>273.5</v>
      </c>
      <c r="D1440" s="61">
        <v>38539</v>
      </c>
      <c r="E1440">
        <v>293</v>
      </c>
      <c r="G1440" s="61">
        <v>38539</v>
      </c>
      <c r="H1440">
        <v>59.85</v>
      </c>
    </row>
    <row r="1441" spans="1:8" x14ac:dyDescent="0.45">
      <c r="A1441" s="61">
        <v>38540</v>
      </c>
      <c r="B1441">
        <v>273.5</v>
      </c>
      <c r="D1441" s="61">
        <v>38540</v>
      </c>
      <c r="E1441">
        <v>293</v>
      </c>
      <c r="G1441" s="61">
        <v>38540</v>
      </c>
      <c r="H1441">
        <v>59.28</v>
      </c>
    </row>
    <row r="1442" spans="1:8" x14ac:dyDescent="0.45">
      <c r="A1442" s="61">
        <v>38541</v>
      </c>
      <c r="B1442">
        <v>279</v>
      </c>
      <c r="D1442" s="61">
        <v>38541</v>
      </c>
      <c r="E1442">
        <v>298.5</v>
      </c>
      <c r="G1442" s="61">
        <v>38541</v>
      </c>
      <c r="H1442">
        <v>58.2</v>
      </c>
    </row>
    <row r="1443" spans="1:8" x14ac:dyDescent="0.45">
      <c r="A1443" s="61">
        <v>38544</v>
      </c>
      <c r="B1443">
        <v>274.5</v>
      </c>
      <c r="D1443" s="61">
        <v>38544</v>
      </c>
      <c r="E1443">
        <v>293</v>
      </c>
      <c r="G1443" s="61">
        <v>38544</v>
      </c>
      <c r="H1443">
        <v>57.44</v>
      </c>
    </row>
    <row r="1444" spans="1:8" x14ac:dyDescent="0.45">
      <c r="A1444" s="61">
        <v>38545</v>
      </c>
      <c r="B1444">
        <v>266</v>
      </c>
      <c r="D1444" s="61">
        <v>38545</v>
      </c>
      <c r="E1444">
        <v>287</v>
      </c>
      <c r="G1444" s="61">
        <v>38545</v>
      </c>
      <c r="H1444">
        <v>58.82</v>
      </c>
    </row>
    <row r="1445" spans="1:8" x14ac:dyDescent="0.45">
      <c r="A1445" s="61">
        <v>38546</v>
      </c>
      <c r="B1445">
        <v>277.5</v>
      </c>
      <c r="D1445" s="61">
        <v>38546</v>
      </c>
      <c r="E1445">
        <v>297.5</v>
      </c>
      <c r="G1445" s="61">
        <v>38546</v>
      </c>
      <c r="H1445">
        <v>58.27</v>
      </c>
    </row>
    <row r="1446" spans="1:8" x14ac:dyDescent="0.45">
      <c r="A1446" s="61">
        <v>38547</v>
      </c>
      <c r="B1446">
        <v>269</v>
      </c>
      <c r="D1446" s="61">
        <v>38547</v>
      </c>
      <c r="E1446">
        <v>289.5</v>
      </c>
      <c r="G1446" s="61">
        <v>38547</v>
      </c>
      <c r="H1446">
        <v>57.31</v>
      </c>
    </row>
    <row r="1447" spans="1:8" x14ac:dyDescent="0.45">
      <c r="A1447" s="61">
        <v>38548</v>
      </c>
      <c r="B1447">
        <v>260.5</v>
      </c>
      <c r="D1447" s="61">
        <v>38548</v>
      </c>
      <c r="E1447">
        <v>281.5</v>
      </c>
      <c r="G1447" s="61">
        <v>38548</v>
      </c>
      <c r="H1447">
        <v>57.61</v>
      </c>
    </row>
    <row r="1448" spans="1:8" x14ac:dyDescent="0.45">
      <c r="A1448" s="61">
        <v>38551</v>
      </c>
      <c r="B1448">
        <v>260.5</v>
      </c>
      <c r="D1448" s="61">
        <v>38551</v>
      </c>
      <c r="E1448">
        <v>281.5</v>
      </c>
      <c r="G1448" s="61">
        <v>38551</v>
      </c>
      <c r="H1448">
        <v>56.99</v>
      </c>
    </row>
    <row r="1449" spans="1:8" x14ac:dyDescent="0.45">
      <c r="A1449" s="61">
        <v>38552</v>
      </c>
      <c r="B1449">
        <v>259</v>
      </c>
      <c r="D1449" s="61">
        <v>38552</v>
      </c>
      <c r="E1449">
        <v>281</v>
      </c>
      <c r="G1449" s="61">
        <v>38552</v>
      </c>
      <c r="H1449">
        <v>57.36</v>
      </c>
    </row>
    <row r="1450" spans="1:8" x14ac:dyDescent="0.45">
      <c r="A1450" s="61">
        <v>38553</v>
      </c>
      <c r="B1450">
        <v>259</v>
      </c>
      <c r="D1450" s="61">
        <v>38553</v>
      </c>
      <c r="E1450">
        <v>279.5</v>
      </c>
      <c r="G1450" s="61">
        <v>38553</v>
      </c>
      <c r="H1450">
        <v>56.65</v>
      </c>
    </row>
    <row r="1451" spans="1:8" x14ac:dyDescent="0.45">
      <c r="A1451" s="61">
        <v>38554</v>
      </c>
      <c r="B1451">
        <v>259</v>
      </c>
      <c r="D1451" s="61">
        <v>38554</v>
      </c>
      <c r="E1451">
        <v>279.5</v>
      </c>
      <c r="G1451" s="61">
        <v>38554</v>
      </c>
      <c r="H1451">
        <v>55.72</v>
      </c>
    </row>
    <row r="1452" spans="1:8" x14ac:dyDescent="0.45">
      <c r="A1452" s="61">
        <v>38555</v>
      </c>
      <c r="B1452">
        <v>248</v>
      </c>
      <c r="D1452" s="61">
        <v>38555</v>
      </c>
      <c r="E1452">
        <v>268</v>
      </c>
      <c r="G1452" s="61">
        <v>38555</v>
      </c>
      <c r="H1452">
        <v>57.58</v>
      </c>
    </row>
    <row r="1453" spans="1:8" x14ac:dyDescent="0.45">
      <c r="A1453" s="61">
        <v>38558</v>
      </c>
      <c r="B1453">
        <v>248.5</v>
      </c>
      <c r="D1453" s="61">
        <v>38558</v>
      </c>
      <c r="E1453">
        <v>268</v>
      </c>
      <c r="G1453" s="61">
        <v>38558</v>
      </c>
      <c r="H1453">
        <v>57.86</v>
      </c>
    </row>
    <row r="1454" spans="1:8" x14ac:dyDescent="0.45">
      <c r="A1454" s="61">
        <v>38559</v>
      </c>
      <c r="B1454">
        <v>256</v>
      </c>
      <c r="D1454" s="61">
        <v>38559</v>
      </c>
      <c r="E1454">
        <v>277</v>
      </c>
      <c r="G1454" s="61">
        <v>38559</v>
      </c>
      <c r="H1454">
        <v>58.03</v>
      </c>
    </row>
    <row r="1455" spans="1:8" x14ac:dyDescent="0.45">
      <c r="A1455" s="61">
        <v>38560</v>
      </c>
      <c r="B1455">
        <v>259</v>
      </c>
      <c r="D1455" s="61">
        <v>38560</v>
      </c>
      <c r="E1455">
        <v>280</v>
      </c>
      <c r="G1455" s="61">
        <v>38560</v>
      </c>
      <c r="H1455">
        <v>58.01</v>
      </c>
    </row>
    <row r="1456" spans="1:8" x14ac:dyDescent="0.45">
      <c r="A1456" s="61">
        <v>38561</v>
      </c>
      <c r="B1456">
        <v>254</v>
      </c>
      <c r="D1456" s="61">
        <v>38561</v>
      </c>
      <c r="E1456">
        <v>274.5</v>
      </c>
      <c r="G1456" s="61">
        <v>38561</v>
      </c>
      <c r="H1456">
        <v>58.76</v>
      </c>
    </row>
    <row r="1457" spans="1:8" x14ac:dyDescent="0.45">
      <c r="A1457" s="61">
        <v>38562</v>
      </c>
      <c r="B1457">
        <v>254</v>
      </c>
      <c r="D1457" s="61">
        <v>38562</v>
      </c>
      <c r="E1457">
        <v>274.5</v>
      </c>
      <c r="G1457" s="61">
        <v>38562</v>
      </c>
      <c r="H1457">
        <v>59.37</v>
      </c>
    </row>
    <row r="1458" spans="1:8" x14ac:dyDescent="0.45">
      <c r="A1458" s="61">
        <v>38565</v>
      </c>
      <c r="B1458">
        <v>259.5</v>
      </c>
      <c r="D1458" s="61">
        <v>38565</v>
      </c>
      <c r="E1458">
        <v>279.5</v>
      </c>
      <c r="G1458" s="61">
        <v>38565</v>
      </c>
      <c r="H1458">
        <v>60.44</v>
      </c>
    </row>
    <row r="1459" spans="1:8" x14ac:dyDescent="0.45">
      <c r="A1459" s="61">
        <v>38566</v>
      </c>
      <c r="B1459">
        <v>260.5</v>
      </c>
      <c r="D1459" s="61">
        <v>38566</v>
      </c>
      <c r="E1459">
        <v>284.5</v>
      </c>
      <c r="G1459" s="61">
        <v>38566</v>
      </c>
      <c r="H1459">
        <v>60.62</v>
      </c>
    </row>
    <row r="1460" spans="1:8" x14ac:dyDescent="0.45">
      <c r="A1460" s="61">
        <v>38567</v>
      </c>
      <c r="B1460">
        <v>260.5</v>
      </c>
      <c r="D1460" s="61">
        <v>38567</v>
      </c>
      <c r="E1460">
        <v>280.5</v>
      </c>
      <c r="G1460" s="61">
        <v>38567</v>
      </c>
      <c r="H1460">
        <v>59.65</v>
      </c>
    </row>
    <row r="1461" spans="1:8" x14ac:dyDescent="0.45">
      <c r="A1461" s="61">
        <v>38568</v>
      </c>
      <c r="B1461">
        <v>261</v>
      </c>
      <c r="D1461" s="61">
        <v>38568</v>
      </c>
      <c r="E1461">
        <v>281</v>
      </c>
      <c r="G1461" s="61">
        <v>38568</v>
      </c>
      <c r="H1461">
        <v>60.12</v>
      </c>
    </row>
    <row r="1462" spans="1:8" x14ac:dyDescent="0.45">
      <c r="A1462" s="61">
        <v>38569</v>
      </c>
      <c r="B1462">
        <v>262.5</v>
      </c>
      <c r="D1462" s="61">
        <v>38569</v>
      </c>
      <c r="E1462">
        <v>286</v>
      </c>
      <c r="G1462" s="61">
        <v>38569</v>
      </c>
      <c r="H1462">
        <v>61.07</v>
      </c>
    </row>
    <row r="1463" spans="1:8" x14ac:dyDescent="0.45">
      <c r="A1463" s="61">
        <v>38572</v>
      </c>
      <c r="B1463">
        <v>265</v>
      </c>
      <c r="D1463" s="61">
        <v>38572</v>
      </c>
      <c r="E1463">
        <v>284</v>
      </c>
      <c r="G1463" s="61">
        <v>38572</v>
      </c>
      <c r="H1463">
        <v>62.7</v>
      </c>
    </row>
    <row r="1464" spans="1:8" x14ac:dyDescent="0.45">
      <c r="A1464" s="61">
        <v>38573</v>
      </c>
      <c r="B1464">
        <v>270</v>
      </c>
      <c r="D1464" s="61">
        <v>38573</v>
      </c>
      <c r="E1464">
        <v>290</v>
      </c>
      <c r="G1464" s="61">
        <v>38573</v>
      </c>
      <c r="H1464">
        <v>61.98</v>
      </c>
    </row>
    <row r="1465" spans="1:8" x14ac:dyDescent="0.45">
      <c r="A1465" s="61">
        <v>38574</v>
      </c>
      <c r="B1465">
        <v>271</v>
      </c>
      <c r="D1465" s="61">
        <v>38574</v>
      </c>
      <c r="E1465">
        <v>291.5</v>
      </c>
      <c r="G1465" s="61">
        <v>38574</v>
      </c>
      <c r="H1465">
        <v>63.99</v>
      </c>
    </row>
    <row r="1466" spans="1:8" x14ac:dyDescent="0.45">
      <c r="A1466" s="61">
        <v>38575</v>
      </c>
      <c r="B1466">
        <v>271</v>
      </c>
      <c r="D1466" s="61">
        <v>38575</v>
      </c>
      <c r="E1466">
        <v>291.5</v>
      </c>
      <c r="G1466" s="61">
        <v>38575</v>
      </c>
      <c r="H1466">
        <v>65.38</v>
      </c>
    </row>
    <row r="1467" spans="1:8" x14ac:dyDescent="0.45">
      <c r="A1467" s="61">
        <v>38576</v>
      </c>
      <c r="B1467">
        <v>275</v>
      </c>
      <c r="D1467" s="61">
        <v>38576</v>
      </c>
      <c r="E1467">
        <v>296.5</v>
      </c>
      <c r="G1467" s="61">
        <v>38576</v>
      </c>
      <c r="H1467">
        <v>66.45</v>
      </c>
    </row>
    <row r="1468" spans="1:8" x14ac:dyDescent="0.45">
      <c r="A1468" s="61">
        <v>38579</v>
      </c>
      <c r="B1468">
        <v>275</v>
      </c>
      <c r="D1468" s="61">
        <v>38579</v>
      </c>
      <c r="E1468">
        <v>296.5</v>
      </c>
      <c r="G1468" s="61">
        <v>38579</v>
      </c>
      <c r="H1468">
        <v>65.58</v>
      </c>
    </row>
    <row r="1469" spans="1:8" x14ac:dyDescent="0.45">
      <c r="A1469" s="61">
        <v>38580</v>
      </c>
      <c r="B1469">
        <v>275.5</v>
      </c>
      <c r="D1469" s="61">
        <v>38580</v>
      </c>
      <c r="E1469">
        <v>296</v>
      </c>
      <c r="G1469" s="61">
        <v>38580</v>
      </c>
      <c r="H1469">
        <v>65.41</v>
      </c>
    </row>
    <row r="1470" spans="1:8" x14ac:dyDescent="0.45">
      <c r="A1470" s="61">
        <v>38581</v>
      </c>
      <c r="B1470">
        <v>270.5</v>
      </c>
      <c r="D1470" s="61">
        <v>38581</v>
      </c>
      <c r="E1470">
        <v>291.5</v>
      </c>
      <c r="G1470" s="61">
        <v>38581</v>
      </c>
      <c r="H1470">
        <v>62.56</v>
      </c>
    </row>
    <row r="1471" spans="1:8" x14ac:dyDescent="0.45">
      <c r="A1471" s="61">
        <v>38582</v>
      </c>
      <c r="B1471">
        <v>269</v>
      </c>
      <c r="D1471" s="61">
        <v>38582</v>
      </c>
      <c r="E1471">
        <v>291</v>
      </c>
      <c r="G1471" s="61">
        <v>38582</v>
      </c>
      <c r="H1471">
        <v>62.4</v>
      </c>
    </row>
    <row r="1472" spans="1:8" x14ac:dyDescent="0.45">
      <c r="A1472" s="61">
        <v>38583</v>
      </c>
      <c r="B1472">
        <v>264.5</v>
      </c>
      <c r="D1472" s="61">
        <v>38583</v>
      </c>
      <c r="E1472">
        <v>292.5</v>
      </c>
      <c r="G1472" s="61">
        <v>38583</v>
      </c>
      <c r="H1472">
        <v>64.36</v>
      </c>
    </row>
    <row r="1473" spans="1:8" x14ac:dyDescent="0.45">
      <c r="A1473" s="61">
        <v>38586</v>
      </c>
      <c r="B1473">
        <v>276.5</v>
      </c>
      <c r="D1473" s="61">
        <v>38586</v>
      </c>
      <c r="E1473">
        <v>296.5</v>
      </c>
      <c r="G1473" s="61">
        <v>38586</v>
      </c>
      <c r="H1473">
        <v>64.5</v>
      </c>
    </row>
    <row r="1474" spans="1:8" x14ac:dyDescent="0.45">
      <c r="A1474" s="61">
        <v>38587</v>
      </c>
      <c r="B1474">
        <v>276.5</v>
      </c>
      <c r="D1474" s="61">
        <v>38587</v>
      </c>
      <c r="E1474">
        <v>296.5</v>
      </c>
      <c r="G1474" s="61">
        <v>38587</v>
      </c>
      <c r="H1474">
        <v>64.650000000000006</v>
      </c>
    </row>
    <row r="1475" spans="1:8" x14ac:dyDescent="0.45">
      <c r="A1475" s="61">
        <v>38588</v>
      </c>
      <c r="B1475">
        <v>276.5</v>
      </c>
      <c r="D1475" s="61">
        <v>38588</v>
      </c>
      <c r="E1475">
        <v>297.5</v>
      </c>
      <c r="G1475" s="61">
        <v>38588</v>
      </c>
      <c r="H1475">
        <v>66.010000000000005</v>
      </c>
    </row>
    <row r="1476" spans="1:8" x14ac:dyDescent="0.45">
      <c r="A1476" s="61">
        <v>38589</v>
      </c>
      <c r="B1476">
        <v>278.5</v>
      </c>
      <c r="D1476" s="61">
        <v>38589</v>
      </c>
      <c r="E1476">
        <v>299.5</v>
      </c>
      <c r="G1476" s="61">
        <v>38589</v>
      </c>
      <c r="H1476">
        <v>66.27</v>
      </c>
    </row>
    <row r="1477" spans="1:8" x14ac:dyDescent="0.45">
      <c r="A1477" s="61">
        <v>38590</v>
      </c>
      <c r="B1477">
        <v>277.5</v>
      </c>
      <c r="D1477" s="61">
        <v>38590</v>
      </c>
      <c r="E1477">
        <v>299.5</v>
      </c>
      <c r="G1477" s="61">
        <v>38590</v>
      </c>
      <c r="H1477">
        <v>64.87</v>
      </c>
    </row>
    <row r="1478" spans="1:8" x14ac:dyDescent="0.45">
      <c r="A1478" s="61">
        <v>38593</v>
      </c>
      <c r="B1478">
        <v>277.5</v>
      </c>
      <c r="D1478" s="61">
        <v>38593</v>
      </c>
      <c r="E1478">
        <v>299.5</v>
      </c>
      <c r="G1478" s="61">
        <v>38593</v>
      </c>
      <c r="H1478">
        <v>64.87</v>
      </c>
    </row>
    <row r="1479" spans="1:8" x14ac:dyDescent="0.45">
      <c r="A1479" s="61">
        <v>38594</v>
      </c>
      <c r="B1479">
        <v>285</v>
      </c>
      <c r="D1479" s="61">
        <v>38594</v>
      </c>
      <c r="E1479">
        <v>308</v>
      </c>
      <c r="G1479" s="61">
        <v>38594</v>
      </c>
      <c r="H1479">
        <v>67.569999999999993</v>
      </c>
    </row>
    <row r="1480" spans="1:8" x14ac:dyDescent="0.45">
      <c r="A1480" s="61">
        <v>38595</v>
      </c>
      <c r="B1480">
        <v>292</v>
      </c>
      <c r="D1480" s="61">
        <v>38595</v>
      </c>
      <c r="E1480">
        <v>317</v>
      </c>
      <c r="G1480" s="61">
        <v>38595</v>
      </c>
      <c r="H1480">
        <v>67.02</v>
      </c>
    </row>
    <row r="1481" spans="1:8" x14ac:dyDescent="0.45">
      <c r="A1481" s="61">
        <v>38596</v>
      </c>
      <c r="B1481">
        <v>298.5</v>
      </c>
      <c r="D1481" s="61">
        <v>38596</v>
      </c>
      <c r="E1481">
        <v>321</v>
      </c>
      <c r="G1481" s="61">
        <v>38596</v>
      </c>
      <c r="H1481">
        <v>67.72</v>
      </c>
    </row>
    <row r="1482" spans="1:8" x14ac:dyDescent="0.45">
      <c r="A1482" s="61">
        <v>38597</v>
      </c>
      <c r="B1482">
        <v>306</v>
      </c>
      <c r="D1482" s="61">
        <v>38597</v>
      </c>
      <c r="E1482">
        <v>331</v>
      </c>
      <c r="G1482" s="61">
        <v>38597</v>
      </c>
      <c r="H1482">
        <v>66.06</v>
      </c>
    </row>
    <row r="1483" spans="1:8" x14ac:dyDescent="0.45">
      <c r="A1483" s="61">
        <v>38600</v>
      </c>
      <c r="B1483">
        <v>306</v>
      </c>
      <c r="D1483" s="61">
        <v>38600</v>
      </c>
      <c r="E1483">
        <v>331</v>
      </c>
      <c r="G1483" s="61">
        <v>38600</v>
      </c>
      <c r="H1483">
        <v>64.849999999999994</v>
      </c>
    </row>
    <row r="1484" spans="1:8" x14ac:dyDescent="0.45">
      <c r="A1484" s="61">
        <v>38601</v>
      </c>
      <c r="B1484">
        <v>306.5</v>
      </c>
      <c r="D1484" s="61">
        <v>38601</v>
      </c>
      <c r="E1484">
        <v>329.5</v>
      </c>
      <c r="G1484" s="61">
        <v>38601</v>
      </c>
      <c r="H1484">
        <v>64.67</v>
      </c>
    </row>
    <row r="1485" spans="1:8" x14ac:dyDescent="0.45">
      <c r="A1485" s="61">
        <v>38602</v>
      </c>
      <c r="B1485">
        <v>306.5</v>
      </c>
      <c r="D1485" s="61">
        <v>38602</v>
      </c>
      <c r="E1485">
        <v>329.5</v>
      </c>
      <c r="G1485" s="61">
        <v>38602</v>
      </c>
      <c r="H1485">
        <v>62.89</v>
      </c>
    </row>
    <row r="1486" spans="1:8" x14ac:dyDescent="0.45">
      <c r="A1486" s="61">
        <v>38603</v>
      </c>
      <c r="B1486">
        <v>317.5</v>
      </c>
      <c r="D1486" s="61">
        <v>38603</v>
      </c>
      <c r="E1486">
        <v>342.5</v>
      </c>
      <c r="G1486" s="61">
        <v>38603</v>
      </c>
      <c r="H1486">
        <v>63.08</v>
      </c>
    </row>
    <row r="1487" spans="1:8" x14ac:dyDescent="0.45">
      <c r="A1487" s="61">
        <v>38604</v>
      </c>
      <c r="B1487">
        <v>306.5</v>
      </c>
      <c r="D1487" s="61">
        <v>38604</v>
      </c>
      <c r="E1487">
        <v>331.5</v>
      </c>
      <c r="G1487" s="61">
        <v>38604</v>
      </c>
      <c r="H1487">
        <v>62.84</v>
      </c>
    </row>
    <row r="1488" spans="1:8" x14ac:dyDescent="0.45">
      <c r="A1488" s="61">
        <v>38607</v>
      </c>
      <c r="B1488">
        <v>300.5</v>
      </c>
      <c r="D1488" s="61">
        <v>38607</v>
      </c>
      <c r="E1488">
        <v>324</v>
      </c>
      <c r="G1488" s="61">
        <v>38607</v>
      </c>
      <c r="H1488">
        <v>61.8</v>
      </c>
    </row>
    <row r="1489" spans="1:8" x14ac:dyDescent="0.45">
      <c r="A1489" s="61">
        <v>38608</v>
      </c>
      <c r="B1489">
        <v>300.5</v>
      </c>
      <c r="D1489" s="61">
        <v>38608</v>
      </c>
      <c r="E1489">
        <v>324</v>
      </c>
      <c r="G1489" s="61">
        <v>38608</v>
      </c>
      <c r="H1489">
        <v>61.61</v>
      </c>
    </row>
    <row r="1490" spans="1:8" x14ac:dyDescent="0.45">
      <c r="A1490" s="61">
        <v>38609</v>
      </c>
      <c r="B1490">
        <v>300.5</v>
      </c>
      <c r="D1490" s="61">
        <v>38609</v>
      </c>
      <c r="E1490">
        <v>324</v>
      </c>
      <c r="G1490" s="61">
        <v>38609</v>
      </c>
      <c r="H1490">
        <v>63.37</v>
      </c>
    </row>
    <row r="1491" spans="1:8" x14ac:dyDescent="0.45">
      <c r="A1491" s="61">
        <v>38610</v>
      </c>
      <c r="B1491">
        <v>306.5</v>
      </c>
      <c r="D1491" s="61">
        <v>38610</v>
      </c>
      <c r="E1491">
        <v>327.5</v>
      </c>
      <c r="G1491" s="61">
        <v>38610</v>
      </c>
      <c r="H1491">
        <v>63.16</v>
      </c>
    </row>
    <row r="1492" spans="1:8" x14ac:dyDescent="0.45">
      <c r="A1492" s="61">
        <v>38611</v>
      </c>
      <c r="B1492">
        <v>310</v>
      </c>
      <c r="D1492" s="61">
        <v>38611</v>
      </c>
      <c r="E1492">
        <v>333</v>
      </c>
      <c r="G1492" s="61">
        <v>38611</v>
      </c>
      <c r="H1492">
        <v>61.81</v>
      </c>
    </row>
    <row r="1493" spans="1:8" x14ac:dyDescent="0.45">
      <c r="A1493" s="61">
        <v>38614</v>
      </c>
      <c r="B1493">
        <v>303</v>
      </c>
      <c r="D1493" s="61">
        <v>38614</v>
      </c>
      <c r="E1493">
        <v>324.5</v>
      </c>
      <c r="G1493" s="61">
        <v>38614</v>
      </c>
      <c r="H1493">
        <v>65.61</v>
      </c>
    </row>
    <row r="1494" spans="1:8" x14ac:dyDescent="0.45">
      <c r="A1494" s="61">
        <v>38615</v>
      </c>
      <c r="B1494">
        <v>315</v>
      </c>
      <c r="D1494" s="61">
        <v>38615</v>
      </c>
      <c r="E1494">
        <v>338</v>
      </c>
      <c r="G1494" s="61">
        <v>38615</v>
      </c>
      <c r="H1494">
        <v>64.2</v>
      </c>
    </row>
    <row r="1495" spans="1:8" x14ac:dyDescent="0.45">
      <c r="A1495" s="61">
        <v>38616</v>
      </c>
      <c r="B1495">
        <v>309</v>
      </c>
      <c r="D1495" s="61">
        <v>38616</v>
      </c>
      <c r="E1495">
        <v>332</v>
      </c>
      <c r="G1495" s="61">
        <v>38616</v>
      </c>
      <c r="H1495">
        <v>64.73</v>
      </c>
    </row>
    <row r="1496" spans="1:8" x14ac:dyDescent="0.45">
      <c r="A1496" s="61">
        <v>38617</v>
      </c>
      <c r="B1496">
        <v>314.5</v>
      </c>
      <c r="D1496" s="61">
        <v>38617</v>
      </c>
      <c r="E1496">
        <v>338</v>
      </c>
      <c r="G1496" s="61">
        <v>38617</v>
      </c>
      <c r="H1496">
        <v>64.599999999999994</v>
      </c>
    </row>
    <row r="1497" spans="1:8" x14ac:dyDescent="0.45">
      <c r="A1497" s="61">
        <v>38618</v>
      </c>
      <c r="B1497">
        <v>313</v>
      </c>
      <c r="D1497" s="61">
        <v>38618</v>
      </c>
      <c r="E1497">
        <v>339</v>
      </c>
      <c r="G1497" s="61">
        <v>38618</v>
      </c>
      <c r="H1497">
        <v>62.44</v>
      </c>
    </row>
    <row r="1498" spans="1:8" x14ac:dyDescent="0.45">
      <c r="A1498" s="61">
        <v>38621</v>
      </c>
      <c r="B1498">
        <v>307.5</v>
      </c>
      <c r="D1498" s="61">
        <v>38621</v>
      </c>
      <c r="E1498">
        <v>329</v>
      </c>
      <c r="G1498" s="61">
        <v>38621</v>
      </c>
      <c r="H1498">
        <v>63.93</v>
      </c>
    </row>
    <row r="1499" spans="1:8" x14ac:dyDescent="0.45">
      <c r="A1499" s="61">
        <v>38622</v>
      </c>
      <c r="B1499">
        <v>307.5</v>
      </c>
      <c r="D1499" s="61">
        <v>38622</v>
      </c>
      <c r="E1499">
        <v>329</v>
      </c>
      <c r="G1499" s="61">
        <v>38622</v>
      </c>
      <c r="H1499">
        <v>62.97</v>
      </c>
    </row>
    <row r="1500" spans="1:8" x14ac:dyDescent="0.45">
      <c r="A1500" s="61">
        <v>38623</v>
      </c>
      <c r="B1500">
        <v>311</v>
      </c>
      <c r="D1500" s="61">
        <v>38623</v>
      </c>
      <c r="E1500">
        <v>333</v>
      </c>
      <c r="G1500" s="61">
        <v>38623</v>
      </c>
      <c r="H1500">
        <v>63.93</v>
      </c>
    </row>
    <row r="1501" spans="1:8" x14ac:dyDescent="0.45">
      <c r="A1501" s="61">
        <v>38624</v>
      </c>
      <c r="B1501">
        <v>312.5</v>
      </c>
      <c r="D1501" s="61">
        <v>38624</v>
      </c>
      <c r="E1501">
        <v>337</v>
      </c>
      <c r="G1501" s="61">
        <v>38624</v>
      </c>
      <c r="H1501">
        <v>63.84</v>
      </c>
    </row>
    <row r="1502" spans="1:8" x14ac:dyDescent="0.45">
      <c r="A1502" s="61">
        <v>38625</v>
      </c>
      <c r="B1502">
        <v>315.5</v>
      </c>
      <c r="D1502" s="61">
        <v>38625</v>
      </c>
      <c r="E1502">
        <v>339.5</v>
      </c>
      <c r="G1502" s="61">
        <v>38625</v>
      </c>
      <c r="H1502">
        <v>63.48</v>
      </c>
    </row>
    <row r="1503" spans="1:8" x14ac:dyDescent="0.45">
      <c r="A1503" s="61">
        <v>38628</v>
      </c>
      <c r="B1503">
        <v>316</v>
      </c>
      <c r="D1503" s="61">
        <v>38628</v>
      </c>
      <c r="E1503">
        <v>339</v>
      </c>
      <c r="G1503" s="61">
        <v>38628</v>
      </c>
      <c r="H1503">
        <v>62.8</v>
      </c>
    </row>
    <row r="1504" spans="1:8" x14ac:dyDescent="0.45">
      <c r="A1504" s="61">
        <v>38629</v>
      </c>
      <c r="B1504">
        <v>313</v>
      </c>
      <c r="D1504" s="61">
        <v>38629</v>
      </c>
      <c r="E1504">
        <v>336.5</v>
      </c>
      <c r="G1504" s="61">
        <v>38629</v>
      </c>
      <c r="H1504">
        <v>61.22</v>
      </c>
    </row>
    <row r="1505" spans="1:8" x14ac:dyDescent="0.45">
      <c r="A1505" s="61">
        <v>38630</v>
      </c>
      <c r="B1505">
        <v>313</v>
      </c>
      <c r="D1505" s="61">
        <v>38630</v>
      </c>
      <c r="E1505">
        <v>336.5</v>
      </c>
      <c r="G1505" s="61">
        <v>38630</v>
      </c>
      <c r="H1505">
        <v>60.12</v>
      </c>
    </row>
    <row r="1506" spans="1:8" x14ac:dyDescent="0.45">
      <c r="A1506" s="61">
        <v>38631</v>
      </c>
      <c r="B1506">
        <v>304</v>
      </c>
      <c r="D1506" s="61">
        <v>38631</v>
      </c>
      <c r="E1506">
        <v>328</v>
      </c>
      <c r="G1506" s="61">
        <v>38631</v>
      </c>
      <c r="H1506">
        <v>58.37</v>
      </c>
    </row>
    <row r="1507" spans="1:8" x14ac:dyDescent="0.45">
      <c r="A1507" s="61">
        <v>38632</v>
      </c>
      <c r="B1507">
        <v>296</v>
      </c>
      <c r="D1507" s="61">
        <v>38632</v>
      </c>
      <c r="E1507">
        <v>321</v>
      </c>
      <c r="G1507" s="61">
        <v>38632</v>
      </c>
      <c r="H1507">
        <v>59.21</v>
      </c>
    </row>
    <row r="1508" spans="1:8" x14ac:dyDescent="0.45">
      <c r="A1508" s="61">
        <v>38635</v>
      </c>
      <c r="B1508">
        <v>300.5</v>
      </c>
      <c r="D1508" s="61">
        <v>38635</v>
      </c>
      <c r="E1508">
        <v>324</v>
      </c>
      <c r="G1508" s="61">
        <v>38635</v>
      </c>
      <c r="H1508">
        <v>58.78</v>
      </c>
    </row>
    <row r="1509" spans="1:8" x14ac:dyDescent="0.45">
      <c r="A1509" s="61">
        <v>38636</v>
      </c>
      <c r="B1509">
        <v>303</v>
      </c>
      <c r="D1509" s="61">
        <v>38636</v>
      </c>
      <c r="E1509">
        <v>326</v>
      </c>
      <c r="G1509" s="61">
        <v>38636</v>
      </c>
      <c r="H1509">
        <v>60.08</v>
      </c>
    </row>
    <row r="1510" spans="1:8" x14ac:dyDescent="0.45">
      <c r="A1510" s="61">
        <v>38637</v>
      </c>
      <c r="B1510">
        <v>308.5</v>
      </c>
      <c r="D1510" s="61">
        <v>38637</v>
      </c>
      <c r="E1510">
        <v>330</v>
      </c>
      <c r="G1510" s="61">
        <v>38637</v>
      </c>
      <c r="H1510">
        <v>60.57</v>
      </c>
    </row>
    <row r="1511" spans="1:8" x14ac:dyDescent="0.45">
      <c r="A1511" s="61">
        <v>38638</v>
      </c>
      <c r="B1511">
        <v>314</v>
      </c>
      <c r="D1511" s="61">
        <v>38638</v>
      </c>
      <c r="E1511">
        <v>336.5</v>
      </c>
      <c r="G1511" s="61">
        <v>38638</v>
      </c>
      <c r="H1511">
        <v>60.14</v>
      </c>
    </row>
    <row r="1512" spans="1:8" x14ac:dyDescent="0.45">
      <c r="A1512" s="61">
        <v>38639</v>
      </c>
      <c r="B1512">
        <v>312</v>
      </c>
      <c r="D1512" s="61">
        <v>38639</v>
      </c>
      <c r="E1512">
        <v>333.5</v>
      </c>
      <c r="G1512" s="61">
        <v>38639</v>
      </c>
      <c r="H1512">
        <v>59.35</v>
      </c>
    </row>
    <row r="1513" spans="1:8" x14ac:dyDescent="0.45">
      <c r="A1513" s="61">
        <v>38642</v>
      </c>
      <c r="B1513">
        <v>300.5</v>
      </c>
      <c r="D1513" s="61">
        <v>38642</v>
      </c>
      <c r="E1513">
        <v>324.5</v>
      </c>
      <c r="G1513" s="61">
        <v>38642</v>
      </c>
      <c r="H1513">
        <v>60.57</v>
      </c>
    </row>
    <row r="1514" spans="1:8" x14ac:dyDescent="0.45">
      <c r="A1514" s="61">
        <v>38643</v>
      </c>
      <c r="B1514">
        <v>304</v>
      </c>
      <c r="D1514" s="61">
        <v>38643</v>
      </c>
      <c r="E1514">
        <v>327.5</v>
      </c>
      <c r="G1514" s="61">
        <v>38643</v>
      </c>
      <c r="H1514">
        <v>59.28</v>
      </c>
    </row>
    <row r="1515" spans="1:8" x14ac:dyDescent="0.45">
      <c r="A1515" s="61">
        <v>38644</v>
      </c>
      <c r="B1515">
        <v>296.5</v>
      </c>
      <c r="D1515" s="61">
        <v>38644</v>
      </c>
      <c r="E1515">
        <v>319</v>
      </c>
      <c r="G1515" s="61">
        <v>38644</v>
      </c>
      <c r="H1515">
        <v>58.6</v>
      </c>
    </row>
    <row r="1516" spans="1:8" x14ac:dyDescent="0.45">
      <c r="A1516" s="61">
        <v>38645</v>
      </c>
      <c r="B1516">
        <v>296.5</v>
      </c>
      <c r="D1516" s="61">
        <v>38645</v>
      </c>
      <c r="E1516">
        <v>319.5</v>
      </c>
      <c r="G1516" s="61">
        <v>38645</v>
      </c>
      <c r="H1516">
        <v>57.91</v>
      </c>
    </row>
    <row r="1517" spans="1:8" x14ac:dyDescent="0.45">
      <c r="A1517" s="61">
        <v>38646</v>
      </c>
      <c r="B1517">
        <v>295.5</v>
      </c>
      <c r="D1517" s="61">
        <v>38646</v>
      </c>
      <c r="E1517">
        <v>318</v>
      </c>
      <c r="G1517" s="61">
        <v>38646</v>
      </c>
      <c r="H1517">
        <v>58.48</v>
      </c>
    </row>
    <row r="1518" spans="1:8" x14ac:dyDescent="0.45">
      <c r="A1518" s="61">
        <v>38649</v>
      </c>
      <c r="B1518">
        <v>293</v>
      </c>
      <c r="D1518" s="61">
        <v>38649</v>
      </c>
      <c r="E1518">
        <v>313.5</v>
      </c>
      <c r="G1518" s="61">
        <v>38649</v>
      </c>
      <c r="H1518">
        <v>58.24</v>
      </c>
    </row>
    <row r="1519" spans="1:8" x14ac:dyDescent="0.45">
      <c r="A1519" s="61">
        <v>38650</v>
      </c>
      <c r="B1519">
        <v>291</v>
      </c>
      <c r="D1519" s="61">
        <v>38650</v>
      </c>
      <c r="E1519">
        <v>310.5</v>
      </c>
      <c r="G1519" s="61">
        <v>38650</v>
      </c>
      <c r="H1519">
        <v>60.24</v>
      </c>
    </row>
    <row r="1520" spans="1:8" x14ac:dyDescent="0.45">
      <c r="A1520" s="61">
        <v>38651</v>
      </c>
      <c r="B1520">
        <v>298</v>
      </c>
      <c r="D1520" s="61">
        <v>38651</v>
      </c>
      <c r="E1520">
        <v>316.5</v>
      </c>
      <c r="G1520" s="61">
        <v>38651</v>
      </c>
      <c r="H1520">
        <v>58.87</v>
      </c>
    </row>
    <row r="1521" spans="1:8" x14ac:dyDescent="0.45">
      <c r="A1521" s="61">
        <v>38652</v>
      </c>
      <c r="B1521">
        <v>298</v>
      </c>
      <c r="D1521" s="61">
        <v>38652</v>
      </c>
      <c r="E1521">
        <v>316.5</v>
      </c>
      <c r="G1521" s="61">
        <v>38652</v>
      </c>
      <c r="H1521">
        <v>59.14</v>
      </c>
    </row>
    <row r="1522" spans="1:8" x14ac:dyDescent="0.45">
      <c r="A1522" s="61">
        <v>38653</v>
      </c>
      <c r="B1522">
        <v>298</v>
      </c>
      <c r="D1522" s="61">
        <v>38653</v>
      </c>
      <c r="E1522">
        <v>316.5</v>
      </c>
      <c r="G1522" s="61">
        <v>38653</v>
      </c>
      <c r="H1522">
        <v>59.42</v>
      </c>
    </row>
    <row r="1523" spans="1:8" x14ac:dyDescent="0.45">
      <c r="A1523" s="61">
        <v>38656</v>
      </c>
      <c r="B1523">
        <v>293.5</v>
      </c>
      <c r="D1523" s="61">
        <v>38656</v>
      </c>
      <c r="E1523">
        <v>313.5</v>
      </c>
      <c r="G1523" s="61">
        <v>38656</v>
      </c>
      <c r="H1523">
        <v>58.1</v>
      </c>
    </row>
    <row r="1524" spans="1:8" x14ac:dyDescent="0.45">
      <c r="A1524" s="61">
        <v>38657</v>
      </c>
      <c r="B1524">
        <v>291.5</v>
      </c>
      <c r="D1524" s="61">
        <v>38657</v>
      </c>
      <c r="E1524">
        <v>312</v>
      </c>
      <c r="G1524" s="61">
        <v>38657</v>
      </c>
      <c r="H1524">
        <v>58.37</v>
      </c>
    </row>
    <row r="1525" spans="1:8" x14ac:dyDescent="0.45">
      <c r="A1525" s="61">
        <v>38658</v>
      </c>
      <c r="B1525">
        <v>289</v>
      </c>
      <c r="D1525" s="61">
        <v>38658</v>
      </c>
      <c r="E1525">
        <v>307.5</v>
      </c>
      <c r="G1525" s="61">
        <v>38658</v>
      </c>
      <c r="H1525">
        <v>58.38</v>
      </c>
    </row>
    <row r="1526" spans="1:8" x14ac:dyDescent="0.45">
      <c r="A1526" s="61">
        <v>38659</v>
      </c>
      <c r="B1526">
        <v>288.5</v>
      </c>
      <c r="D1526" s="61">
        <v>38659</v>
      </c>
      <c r="E1526">
        <v>311.5</v>
      </c>
      <c r="G1526" s="61">
        <v>38659</v>
      </c>
      <c r="H1526">
        <v>60.52</v>
      </c>
    </row>
    <row r="1527" spans="1:8" x14ac:dyDescent="0.45">
      <c r="A1527" s="61">
        <v>38660</v>
      </c>
      <c r="B1527">
        <v>290</v>
      </c>
      <c r="D1527" s="61">
        <v>38660</v>
      </c>
      <c r="E1527">
        <v>313.5</v>
      </c>
      <c r="G1527" s="61">
        <v>38660</v>
      </c>
      <c r="H1527">
        <v>59.25</v>
      </c>
    </row>
    <row r="1528" spans="1:8" x14ac:dyDescent="0.45">
      <c r="A1528" s="61">
        <v>38663</v>
      </c>
      <c r="B1528">
        <v>279.5</v>
      </c>
      <c r="D1528" s="61">
        <v>38663</v>
      </c>
      <c r="E1528">
        <v>300.5</v>
      </c>
      <c r="G1528" s="61">
        <v>38663</v>
      </c>
      <c r="H1528">
        <v>58.04</v>
      </c>
    </row>
    <row r="1529" spans="1:8" x14ac:dyDescent="0.45">
      <c r="A1529" s="61">
        <v>38664</v>
      </c>
      <c r="B1529">
        <v>278</v>
      </c>
      <c r="D1529" s="61">
        <v>38664</v>
      </c>
      <c r="E1529">
        <v>296.5</v>
      </c>
      <c r="G1529" s="61">
        <v>38664</v>
      </c>
      <c r="H1529">
        <v>57.81</v>
      </c>
    </row>
    <row r="1530" spans="1:8" x14ac:dyDescent="0.45">
      <c r="A1530" s="61">
        <v>38665</v>
      </c>
      <c r="B1530">
        <v>274.5</v>
      </c>
      <c r="D1530" s="61">
        <v>38665</v>
      </c>
      <c r="E1530">
        <v>295.5</v>
      </c>
      <c r="G1530" s="61">
        <v>38665</v>
      </c>
      <c r="H1530">
        <v>56.88</v>
      </c>
    </row>
    <row r="1531" spans="1:8" x14ac:dyDescent="0.45">
      <c r="A1531" s="61">
        <v>38666</v>
      </c>
      <c r="B1531">
        <v>274.5</v>
      </c>
      <c r="D1531" s="61">
        <v>38666</v>
      </c>
      <c r="E1531">
        <v>295.5</v>
      </c>
      <c r="G1531" s="61">
        <v>38666</v>
      </c>
      <c r="H1531">
        <v>55.68</v>
      </c>
    </row>
    <row r="1532" spans="1:8" x14ac:dyDescent="0.45">
      <c r="A1532" s="61">
        <v>38667</v>
      </c>
      <c r="B1532">
        <v>265.5</v>
      </c>
      <c r="D1532" s="61">
        <v>38667</v>
      </c>
      <c r="E1532">
        <v>287.5</v>
      </c>
      <c r="G1532" s="61">
        <v>38667</v>
      </c>
      <c r="H1532">
        <v>54.99</v>
      </c>
    </row>
    <row r="1533" spans="1:8" x14ac:dyDescent="0.45">
      <c r="A1533" s="61">
        <v>38670</v>
      </c>
      <c r="B1533">
        <v>263</v>
      </c>
      <c r="D1533" s="61">
        <v>38670</v>
      </c>
      <c r="E1533">
        <v>283</v>
      </c>
      <c r="G1533" s="61">
        <v>38670</v>
      </c>
      <c r="H1533">
        <v>54.73</v>
      </c>
    </row>
    <row r="1534" spans="1:8" x14ac:dyDescent="0.45">
      <c r="A1534" s="61">
        <v>38671</v>
      </c>
      <c r="B1534">
        <v>274</v>
      </c>
      <c r="D1534" s="61">
        <v>38671</v>
      </c>
      <c r="E1534">
        <v>291.5</v>
      </c>
      <c r="G1534" s="61">
        <v>38671</v>
      </c>
      <c r="H1534">
        <v>54.05</v>
      </c>
    </row>
    <row r="1535" spans="1:8" x14ac:dyDescent="0.45">
      <c r="A1535" s="61">
        <v>38672</v>
      </c>
      <c r="B1535">
        <v>269.5</v>
      </c>
      <c r="D1535" s="61">
        <v>38672</v>
      </c>
      <c r="E1535">
        <v>290.5</v>
      </c>
      <c r="G1535" s="61">
        <v>38672</v>
      </c>
      <c r="H1535">
        <v>56</v>
      </c>
    </row>
    <row r="1536" spans="1:8" x14ac:dyDescent="0.45">
      <c r="A1536" s="61">
        <v>38673</v>
      </c>
      <c r="B1536">
        <v>276.5</v>
      </c>
      <c r="D1536" s="61">
        <v>38673</v>
      </c>
      <c r="E1536">
        <v>297</v>
      </c>
      <c r="G1536" s="61">
        <v>38673</v>
      </c>
      <c r="H1536">
        <v>54.85</v>
      </c>
    </row>
    <row r="1537" spans="1:8" x14ac:dyDescent="0.45">
      <c r="A1537" s="61">
        <v>38674</v>
      </c>
      <c r="B1537">
        <v>271.5</v>
      </c>
      <c r="D1537" s="61">
        <v>38674</v>
      </c>
      <c r="E1537">
        <v>291.5</v>
      </c>
      <c r="G1537" s="61">
        <v>38674</v>
      </c>
      <c r="H1537">
        <v>54.88</v>
      </c>
    </row>
    <row r="1538" spans="1:8" x14ac:dyDescent="0.45">
      <c r="A1538" s="61">
        <v>38677</v>
      </c>
      <c r="B1538">
        <v>271.5</v>
      </c>
      <c r="D1538" s="61">
        <v>38677</v>
      </c>
      <c r="E1538">
        <v>291.5</v>
      </c>
      <c r="G1538" s="61">
        <v>38677</v>
      </c>
      <c r="H1538">
        <v>55.34</v>
      </c>
    </row>
    <row r="1539" spans="1:8" x14ac:dyDescent="0.45">
      <c r="A1539" s="61">
        <v>38678</v>
      </c>
      <c r="B1539">
        <v>265.5</v>
      </c>
      <c r="D1539" s="61">
        <v>38678</v>
      </c>
      <c r="E1539">
        <v>284.5</v>
      </c>
      <c r="G1539" s="61">
        <v>38678</v>
      </c>
      <c r="H1539">
        <v>56.41</v>
      </c>
    </row>
    <row r="1540" spans="1:8" x14ac:dyDescent="0.45">
      <c r="A1540" s="61">
        <v>38679</v>
      </c>
      <c r="B1540">
        <v>265.5</v>
      </c>
      <c r="D1540" s="61">
        <v>38679</v>
      </c>
      <c r="E1540">
        <v>284.5</v>
      </c>
      <c r="G1540" s="61">
        <v>38679</v>
      </c>
      <c r="H1540">
        <v>56.21</v>
      </c>
    </row>
    <row r="1541" spans="1:8" x14ac:dyDescent="0.45">
      <c r="A1541" s="61">
        <v>38680</v>
      </c>
      <c r="B1541">
        <v>265.5</v>
      </c>
      <c r="D1541" s="61">
        <v>38680</v>
      </c>
      <c r="E1541">
        <v>284.5</v>
      </c>
      <c r="G1541" s="61">
        <v>38680</v>
      </c>
      <c r="H1541">
        <v>55.3</v>
      </c>
    </row>
    <row r="1542" spans="1:8" x14ac:dyDescent="0.45">
      <c r="A1542" s="61">
        <v>38681</v>
      </c>
      <c r="B1542">
        <v>265.5</v>
      </c>
      <c r="D1542" s="61">
        <v>38681</v>
      </c>
      <c r="E1542">
        <v>284.5</v>
      </c>
      <c r="G1542" s="61">
        <v>38681</v>
      </c>
      <c r="H1542">
        <v>55.01</v>
      </c>
    </row>
    <row r="1543" spans="1:8" x14ac:dyDescent="0.45">
      <c r="A1543" s="61">
        <v>38684</v>
      </c>
      <c r="B1543">
        <v>265.5</v>
      </c>
      <c r="D1543" s="61">
        <v>38684</v>
      </c>
      <c r="E1543">
        <v>284.5</v>
      </c>
      <c r="G1543" s="61">
        <v>38684</v>
      </c>
      <c r="H1543">
        <v>54.88</v>
      </c>
    </row>
    <row r="1544" spans="1:8" x14ac:dyDescent="0.45">
      <c r="A1544" s="61">
        <v>38685</v>
      </c>
      <c r="B1544">
        <v>261.5</v>
      </c>
      <c r="D1544" s="61">
        <v>38685</v>
      </c>
      <c r="E1544">
        <v>281.5</v>
      </c>
      <c r="G1544" s="61">
        <v>38685</v>
      </c>
      <c r="H1544">
        <v>54.32</v>
      </c>
    </row>
    <row r="1545" spans="1:8" x14ac:dyDescent="0.45">
      <c r="A1545" s="61">
        <v>38686</v>
      </c>
      <c r="B1545">
        <v>255.5</v>
      </c>
      <c r="D1545" s="61">
        <v>38686</v>
      </c>
      <c r="E1545">
        <v>273.5</v>
      </c>
      <c r="G1545" s="61">
        <v>38686</v>
      </c>
      <c r="H1545">
        <v>55.05</v>
      </c>
    </row>
    <row r="1546" spans="1:8" x14ac:dyDescent="0.45">
      <c r="A1546" s="61">
        <v>38687</v>
      </c>
      <c r="B1546">
        <v>258.5</v>
      </c>
      <c r="D1546" s="61">
        <v>38687</v>
      </c>
      <c r="E1546">
        <v>278.5</v>
      </c>
      <c r="G1546" s="61">
        <v>38687</v>
      </c>
      <c r="H1546">
        <v>56.15</v>
      </c>
    </row>
    <row r="1547" spans="1:8" x14ac:dyDescent="0.45">
      <c r="A1547" s="61">
        <v>38688</v>
      </c>
      <c r="B1547">
        <v>266.5</v>
      </c>
      <c r="D1547" s="61">
        <v>38688</v>
      </c>
      <c r="E1547">
        <v>287.5</v>
      </c>
      <c r="G1547" s="61">
        <v>38688</v>
      </c>
      <c r="H1547">
        <v>57.05</v>
      </c>
    </row>
    <row r="1548" spans="1:8" x14ac:dyDescent="0.45">
      <c r="A1548" s="61">
        <v>38691</v>
      </c>
      <c r="B1548">
        <v>266.5</v>
      </c>
      <c r="D1548" s="61">
        <v>38691</v>
      </c>
      <c r="E1548">
        <v>287.5</v>
      </c>
      <c r="G1548" s="61">
        <v>38691</v>
      </c>
      <c r="H1548">
        <v>57.73</v>
      </c>
    </row>
    <row r="1549" spans="1:8" x14ac:dyDescent="0.45">
      <c r="A1549" s="61">
        <v>38692</v>
      </c>
      <c r="B1549">
        <v>270.5</v>
      </c>
      <c r="D1549" s="61">
        <v>38692</v>
      </c>
      <c r="E1549">
        <v>290.5</v>
      </c>
      <c r="G1549" s="61">
        <v>38692</v>
      </c>
      <c r="H1549">
        <v>57.61</v>
      </c>
    </row>
    <row r="1550" spans="1:8" x14ac:dyDescent="0.45">
      <c r="A1550" s="61">
        <v>38693</v>
      </c>
      <c r="B1550">
        <v>272.5</v>
      </c>
      <c r="D1550" s="61">
        <v>38693</v>
      </c>
      <c r="E1550">
        <v>292.5</v>
      </c>
      <c r="G1550" s="61">
        <v>38693</v>
      </c>
      <c r="H1550">
        <v>56.98</v>
      </c>
    </row>
    <row r="1551" spans="1:8" x14ac:dyDescent="0.45">
      <c r="A1551" s="61">
        <v>38694</v>
      </c>
      <c r="B1551">
        <v>272.5</v>
      </c>
      <c r="D1551" s="61">
        <v>38694</v>
      </c>
      <c r="E1551">
        <v>290.5</v>
      </c>
      <c r="G1551" s="61">
        <v>38694</v>
      </c>
      <c r="H1551">
        <v>58.67</v>
      </c>
    </row>
    <row r="1552" spans="1:8" x14ac:dyDescent="0.45">
      <c r="A1552" s="61">
        <v>38695</v>
      </c>
      <c r="B1552">
        <v>273.5</v>
      </c>
      <c r="D1552" s="61">
        <v>38695</v>
      </c>
      <c r="E1552">
        <v>293.5</v>
      </c>
      <c r="G1552" s="61">
        <v>38695</v>
      </c>
      <c r="H1552">
        <v>57.31</v>
      </c>
    </row>
    <row r="1553" spans="1:8" x14ac:dyDescent="0.45">
      <c r="A1553" s="61">
        <v>38698</v>
      </c>
      <c r="B1553">
        <v>274.5</v>
      </c>
      <c r="D1553" s="61">
        <v>38698</v>
      </c>
      <c r="E1553">
        <v>294.5</v>
      </c>
      <c r="G1553" s="61">
        <v>38698</v>
      </c>
      <c r="H1553">
        <v>59.44</v>
      </c>
    </row>
    <row r="1554" spans="1:8" x14ac:dyDescent="0.45">
      <c r="A1554" s="61">
        <v>38699</v>
      </c>
      <c r="B1554">
        <v>271.5</v>
      </c>
      <c r="D1554" s="61">
        <v>38699</v>
      </c>
      <c r="E1554">
        <v>290.5</v>
      </c>
      <c r="G1554" s="61">
        <v>38699</v>
      </c>
      <c r="H1554">
        <v>59.52</v>
      </c>
    </row>
    <row r="1555" spans="1:8" x14ac:dyDescent="0.45">
      <c r="A1555" s="61">
        <v>38700</v>
      </c>
      <c r="B1555">
        <v>268.5</v>
      </c>
      <c r="D1555" s="61">
        <v>38700</v>
      </c>
      <c r="E1555">
        <v>288.5</v>
      </c>
      <c r="G1555" s="61">
        <v>38700</v>
      </c>
      <c r="H1555">
        <v>59.6</v>
      </c>
    </row>
    <row r="1556" spans="1:8" x14ac:dyDescent="0.45">
      <c r="A1556" s="61">
        <v>38701</v>
      </c>
      <c r="B1556">
        <v>269.5</v>
      </c>
      <c r="D1556" s="61">
        <v>38701</v>
      </c>
      <c r="E1556">
        <v>290.5</v>
      </c>
      <c r="G1556" s="61">
        <v>38701</v>
      </c>
      <c r="H1556">
        <v>59.85</v>
      </c>
    </row>
    <row r="1557" spans="1:8" x14ac:dyDescent="0.45">
      <c r="A1557" s="61">
        <v>38702</v>
      </c>
      <c r="B1557">
        <v>269.5</v>
      </c>
      <c r="D1557" s="61">
        <v>38702</v>
      </c>
      <c r="E1557">
        <v>290.5</v>
      </c>
      <c r="G1557" s="61">
        <v>38702</v>
      </c>
      <c r="H1557">
        <v>57.13</v>
      </c>
    </row>
    <row r="1558" spans="1:8" x14ac:dyDescent="0.45">
      <c r="A1558" s="61">
        <v>38705</v>
      </c>
      <c r="B1558">
        <v>269.5</v>
      </c>
      <c r="D1558" s="61">
        <v>38705</v>
      </c>
      <c r="E1558">
        <v>290.5</v>
      </c>
      <c r="G1558" s="61">
        <v>38705</v>
      </c>
      <c r="H1558">
        <v>56.11</v>
      </c>
    </row>
    <row r="1559" spans="1:8" x14ac:dyDescent="0.45">
      <c r="A1559" s="61">
        <v>38706</v>
      </c>
      <c r="B1559">
        <v>268.5</v>
      </c>
      <c r="D1559" s="61">
        <v>38706</v>
      </c>
      <c r="E1559">
        <v>287.5</v>
      </c>
      <c r="G1559" s="61">
        <v>38706</v>
      </c>
      <c r="H1559">
        <v>56.17</v>
      </c>
    </row>
    <row r="1560" spans="1:8" x14ac:dyDescent="0.45">
      <c r="A1560" s="61">
        <v>38707</v>
      </c>
      <c r="B1560">
        <v>269.5</v>
      </c>
      <c r="D1560" s="61">
        <v>38707</v>
      </c>
      <c r="E1560">
        <v>289.5</v>
      </c>
      <c r="G1560" s="61">
        <v>38707</v>
      </c>
      <c r="H1560">
        <v>56.72</v>
      </c>
    </row>
    <row r="1561" spans="1:8" x14ac:dyDescent="0.45">
      <c r="A1561" s="61">
        <v>38708</v>
      </c>
      <c r="B1561">
        <v>269.5</v>
      </c>
      <c r="D1561" s="61">
        <v>38708</v>
      </c>
      <c r="E1561">
        <v>289.5</v>
      </c>
      <c r="G1561" s="61">
        <v>38708</v>
      </c>
      <c r="H1561">
        <v>56.55</v>
      </c>
    </row>
    <row r="1562" spans="1:8" x14ac:dyDescent="0.45">
      <c r="A1562" s="61">
        <v>38709</v>
      </c>
      <c r="B1562">
        <v>269.5</v>
      </c>
      <c r="D1562" s="61">
        <v>38709</v>
      </c>
      <c r="E1562">
        <v>289.5</v>
      </c>
      <c r="G1562" s="61">
        <v>38709</v>
      </c>
      <c r="H1562">
        <v>56.69</v>
      </c>
    </row>
    <row r="1563" spans="1:8" x14ac:dyDescent="0.45">
      <c r="A1563" s="61">
        <v>38712</v>
      </c>
      <c r="B1563">
        <v>269.5</v>
      </c>
      <c r="D1563" s="61">
        <v>38712</v>
      </c>
      <c r="E1563">
        <v>289.5</v>
      </c>
      <c r="G1563" s="61">
        <v>38712</v>
      </c>
      <c r="H1563">
        <v>56.69</v>
      </c>
    </row>
    <row r="1564" spans="1:8" x14ac:dyDescent="0.45">
      <c r="A1564" s="61">
        <v>38713</v>
      </c>
      <c r="B1564">
        <v>269.5</v>
      </c>
      <c r="D1564" s="61">
        <v>38713</v>
      </c>
      <c r="E1564">
        <v>289.5</v>
      </c>
      <c r="G1564" s="61">
        <v>38713</v>
      </c>
      <c r="H1564">
        <v>56.29</v>
      </c>
    </row>
    <row r="1565" spans="1:8" x14ac:dyDescent="0.45">
      <c r="A1565" s="61">
        <v>38714</v>
      </c>
      <c r="B1565">
        <v>269.5</v>
      </c>
      <c r="D1565" s="61">
        <v>38714</v>
      </c>
      <c r="E1565">
        <v>289.5</v>
      </c>
      <c r="G1565" s="61">
        <v>38714</v>
      </c>
      <c r="H1565">
        <v>57.64</v>
      </c>
    </row>
    <row r="1566" spans="1:8" x14ac:dyDescent="0.45">
      <c r="A1566" s="61">
        <v>38715</v>
      </c>
      <c r="B1566">
        <v>269.5</v>
      </c>
      <c r="D1566" s="61">
        <v>38715</v>
      </c>
      <c r="E1566">
        <v>294.5</v>
      </c>
      <c r="G1566" s="61">
        <v>38715</v>
      </c>
      <c r="H1566">
        <v>58.07</v>
      </c>
    </row>
    <row r="1567" spans="1:8" x14ac:dyDescent="0.45">
      <c r="A1567" s="61">
        <v>38716</v>
      </c>
      <c r="B1567">
        <v>269.5</v>
      </c>
      <c r="D1567" s="61">
        <v>38716</v>
      </c>
      <c r="E1567">
        <v>294.5</v>
      </c>
      <c r="G1567" s="61">
        <v>38716</v>
      </c>
      <c r="H1567">
        <v>58.98</v>
      </c>
    </row>
    <row r="1568" spans="1:8" x14ac:dyDescent="0.45">
      <c r="A1568" s="61">
        <v>38719</v>
      </c>
      <c r="B1568">
        <v>269.5</v>
      </c>
      <c r="D1568" s="61">
        <v>38719</v>
      </c>
      <c r="E1568">
        <v>294.5</v>
      </c>
      <c r="G1568" s="61">
        <v>38719</v>
      </c>
      <c r="H1568">
        <v>58.98</v>
      </c>
    </row>
    <row r="1569" spans="1:8" x14ac:dyDescent="0.45">
      <c r="A1569" s="61">
        <v>38720</v>
      </c>
      <c r="B1569">
        <v>264.5</v>
      </c>
      <c r="D1569" s="61">
        <v>38720</v>
      </c>
      <c r="E1569">
        <v>285.5</v>
      </c>
      <c r="G1569" s="61">
        <v>38720</v>
      </c>
      <c r="H1569">
        <v>61.35</v>
      </c>
    </row>
    <row r="1570" spans="1:8" x14ac:dyDescent="0.45">
      <c r="A1570" s="61">
        <v>38721</v>
      </c>
      <c r="B1570">
        <v>264.5</v>
      </c>
      <c r="D1570" s="61">
        <v>38721</v>
      </c>
      <c r="E1570">
        <v>285.5</v>
      </c>
      <c r="G1570" s="61">
        <v>38721</v>
      </c>
      <c r="H1570">
        <v>61.68</v>
      </c>
    </row>
    <row r="1571" spans="1:8" x14ac:dyDescent="0.45">
      <c r="A1571" s="61">
        <v>38722</v>
      </c>
      <c r="B1571">
        <v>264.5</v>
      </c>
      <c r="D1571" s="61">
        <v>38722</v>
      </c>
      <c r="E1571">
        <v>285.5</v>
      </c>
      <c r="G1571" s="61">
        <v>38722</v>
      </c>
      <c r="H1571">
        <v>61.13</v>
      </c>
    </row>
    <row r="1572" spans="1:8" x14ac:dyDescent="0.45">
      <c r="A1572" s="61">
        <v>38723</v>
      </c>
      <c r="B1572">
        <v>288.5</v>
      </c>
      <c r="D1572" s="61">
        <v>38723</v>
      </c>
      <c r="E1572">
        <v>309.5</v>
      </c>
      <c r="G1572" s="61">
        <v>38723</v>
      </c>
      <c r="H1572">
        <v>62.72</v>
      </c>
    </row>
    <row r="1573" spans="1:8" x14ac:dyDescent="0.45">
      <c r="A1573" s="61">
        <v>38726</v>
      </c>
      <c r="B1573">
        <v>288.5</v>
      </c>
      <c r="D1573" s="61">
        <v>38726</v>
      </c>
      <c r="E1573">
        <v>309.5</v>
      </c>
      <c r="G1573" s="61">
        <v>38726</v>
      </c>
      <c r="H1573">
        <v>62.01</v>
      </c>
    </row>
    <row r="1574" spans="1:8" x14ac:dyDescent="0.45">
      <c r="A1574" s="61">
        <v>38727</v>
      </c>
      <c r="B1574">
        <v>288.5</v>
      </c>
      <c r="D1574" s="61">
        <v>38727</v>
      </c>
      <c r="E1574">
        <v>309.5</v>
      </c>
      <c r="G1574" s="61">
        <v>38727</v>
      </c>
      <c r="H1574">
        <v>61.92</v>
      </c>
    </row>
    <row r="1575" spans="1:8" x14ac:dyDescent="0.45">
      <c r="A1575" s="61">
        <v>38728</v>
      </c>
      <c r="B1575">
        <v>288.5</v>
      </c>
      <c r="D1575" s="61">
        <v>38728</v>
      </c>
      <c r="E1575">
        <v>309.5</v>
      </c>
      <c r="G1575" s="61">
        <v>38728</v>
      </c>
      <c r="H1575">
        <v>62.17</v>
      </c>
    </row>
    <row r="1576" spans="1:8" x14ac:dyDescent="0.45">
      <c r="A1576" s="61">
        <v>38729</v>
      </c>
      <c r="B1576">
        <v>288.5</v>
      </c>
      <c r="D1576" s="61">
        <v>38729</v>
      </c>
      <c r="E1576">
        <v>309.5</v>
      </c>
      <c r="G1576" s="61">
        <v>38729</v>
      </c>
      <c r="H1576">
        <v>62.62</v>
      </c>
    </row>
    <row r="1577" spans="1:8" x14ac:dyDescent="0.45">
      <c r="A1577" s="61">
        <v>38730</v>
      </c>
      <c r="B1577">
        <v>288.5</v>
      </c>
      <c r="D1577" s="61">
        <v>38730</v>
      </c>
      <c r="E1577">
        <v>309.5</v>
      </c>
      <c r="G1577" s="61">
        <v>38730</v>
      </c>
      <c r="H1577">
        <v>62.26</v>
      </c>
    </row>
    <row r="1578" spans="1:8" x14ac:dyDescent="0.45">
      <c r="A1578" s="61">
        <v>38733</v>
      </c>
      <c r="B1578">
        <v>288.5</v>
      </c>
      <c r="D1578" s="61">
        <v>38733</v>
      </c>
      <c r="E1578">
        <v>309.5</v>
      </c>
      <c r="G1578" s="61">
        <v>38733</v>
      </c>
      <c r="H1578">
        <v>62.93</v>
      </c>
    </row>
    <row r="1579" spans="1:8" x14ac:dyDescent="0.45">
      <c r="A1579" s="61">
        <v>38734</v>
      </c>
      <c r="B1579">
        <v>295.5</v>
      </c>
      <c r="D1579" s="61">
        <v>38734</v>
      </c>
      <c r="E1579">
        <v>314.5</v>
      </c>
      <c r="G1579" s="61">
        <v>38734</v>
      </c>
      <c r="H1579">
        <v>64.900000000000006</v>
      </c>
    </row>
    <row r="1580" spans="1:8" x14ac:dyDescent="0.45">
      <c r="A1580" s="61">
        <v>38735</v>
      </c>
      <c r="B1580">
        <v>295.5</v>
      </c>
      <c r="D1580" s="61">
        <v>38735</v>
      </c>
      <c r="E1580">
        <v>314.5</v>
      </c>
      <c r="G1580" s="61">
        <v>38735</v>
      </c>
      <c r="H1580">
        <v>64.19</v>
      </c>
    </row>
    <row r="1581" spans="1:8" x14ac:dyDescent="0.45">
      <c r="A1581" s="61">
        <v>38736</v>
      </c>
      <c r="B1581">
        <v>295.5</v>
      </c>
      <c r="D1581" s="61">
        <v>38736</v>
      </c>
      <c r="E1581">
        <v>314.5</v>
      </c>
      <c r="G1581" s="61">
        <v>38736</v>
      </c>
      <c r="H1581">
        <v>65.23</v>
      </c>
    </row>
    <row r="1582" spans="1:8" x14ac:dyDescent="0.45">
      <c r="A1582" s="61">
        <v>38737</v>
      </c>
      <c r="B1582">
        <v>295.5</v>
      </c>
      <c r="D1582" s="61">
        <v>38737</v>
      </c>
      <c r="E1582">
        <v>314.5</v>
      </c>
      <c r="G1582" s="61">
        <v>38737</v>
      </c>
      <c r="H1582">
        <v>66.430000000000007</v>
      </c>
    </row>
    <row r="1583" spans="1:8" x14ac:dyDescent="0.45">
      <c r="A1583" s="61">
        <v>38740</v>
      </c>
      <c r="B1583">
        <v>295.5</v>
      </c>
      <c r="D1583" s="61">
        <v>38740</v>
      </c>
      <c r="E1583">
        <v>314.5</v>
      </c>
      <c r="G1583" s="61">
        <v>38740</v>
      </c>
      <c r="H1583">
        <v>66.16</v>
      </c>
    </row>
    <row r="1584" spans="1:8" x14ac:dyDescent="0.45">
      <c r="A1584" s="61">
        <v>38741</v>
      </c>
      <c r="B1584">
        <v>295.5</v>
      </c>
      <c r="D1584" s="61">
        <v>38741</v>
      </c>
      <c r="E1584">
        <v>314.5</v>
      </c>
      <c r="G1584" s="61">
        <v>38741</v>
      </c>
      <c r="H1584">
        <v>65.34</v>
      </c>
    </row>
    <row r="1585" spans="1:8" x14ac:dyDescent="0.45">
      <c r="A1585" s="61">
        <v>38742</v>
      </c>
      <c r="B1585">
        <v>295.5</v>
      </c>
      <c r="D1585" s="61">
        <v>38742</v>
      </c>
      <c r="E1585">
        <v>314.5</v>
      </c>
      <c r="G1585" s="61">
        <v>38742</v>
      </c>
      <c r="H1585">
        <v>64.23</v>
      </c>
    </row>
    <row r="1586" spans="1:8" x14ac:dyDescent="0.45">
      <c r="A1586" s="61">
        <v>38743</v>
      </c>
      <c r="B1586">
        <v>320.5</v>
      </c>
      <c r="D1586" s="61">
        <v>38743</v>
      </c>
      <c r="E1586">
        <v>340.5</v>
      </c>
      <c r="G1586" s="61">
        <v>38743</v>
      </c>
      <c r="H1586">
        <v>64.92</v>
      </c>
    </row>
    <row r="1587" spans="1:8" x14ac:dyDescent="0.45">
      <c r="A1587" s="61">
        <v>38744</v>
      </c>
      <c r="B1587">
        <v>319</v>
      </c>
      <c r="D1587" s="61">
        <v>38744</v>
      </c>
      <c r="E1587">
        <v>339</v>
      </c>
      <c r="G1587" s="61">
        <v>38744</v>
      </c>
      <c r="H1587">
        <v>66.239999999999995</v>
      </c>
    </row>
    <row r="1588" spans="1:8" x14ac:dyDescent="0.45">
      <c r="A1588" s="61">
        <v>38747</v>
      </c>
      <c r="B1588">
        <v>319</v>
      </c>
      <c r="D1588" s="61">
        <v>38747</v>
      </c>
      <c r="E1588">
        <v>339</v>
      </c>
      <c r="G1588" s="61">
        <v>38747</v>
      </c>
      <c r="H1588">
        <v>66.59</v>
      </c>
    </row>
    <row r="1589" spans="1:8" x14ac:dyDescent="0.45">
      <c r="A1589" s="61">
        <v>38748</v>
      </c>
      <c r="B1589">
        <v>319</v>
      </c>
      <c r="D1589" s="61">
        <v>38748</v>
      </c>
      <c r="E1589">
        <v>339</v>
      </c>
      <c r="G1589" s="61">
        <v>38748</v>
      </c>
      <c r="H1589">
        <v>65.989999999999995</v>
      </c>
    </row>
    <row r="1590" spans="1:8" x14ac:dyDescent="0.45">
      <c r="A1590" s="61">
        <v>38749</v>
      </c>
      <c r="B1590">
        <v>319</v>
      </c>
      <c r="D1590" s="61">
        <v>38749</v>
      </c>
      <c r="E1590">
        <v>339</v>
      </c>
      <c r="G1590" s="61">
        <v>38749</v>
      </c>
      <c r="H1590">
        <v>65.03</v>
      </c>
    </row>
    <row r="1591" spans="1:8" x14ac:dyDescent="0.45">
      <c r="A1591" s="61">
        <v>38750</v>
      </c>
      <c r="B1591">
        <v>328.5</v>
      </c>
      <c r="D1591" s="61">
        <v>38750</v>
      </c>
      <c r="E1591">
        <v>348.5</v>
      </c>
      <c r="G1591" s="61">
        <v>38750</v>
      </c>
      <c r="H1591">
        <v>62.88</v>
      </c>
    </row>
    <row r="1592" spans="1:8" x14ac:dyDescent="0.45">
      <c r="A1592" s="61">
        <v>38751</v>
      </c>
      <c r="B1592">
        <v>326.5</v>
      </c>
      <c r="D1592" s="61">
        <v>38751</v>
      </c>
      <c r="E1592">
        <v>346.5</v>
      </c>
      <c r="G1592" s="61">
        <v>38751</v>
      </c>
      <c r="H1592">
        <v>63.39</v>
      </c>
    </row>
    <row r="1593" spans="1:8" x14ac:dyDescent="0.45">
      <c r="A1593" s="61">
        <v>38754</v>
      </c>
      <c r="B1593">
        <v>326.5</v>
      </c>
      <c r="D1593" s="61">
        <v>38754</v>
      </c>
      <c r="E1593">
        <v>346.5</v>
      </c>
      <c r="G1593" s="61">
        <v>38754</v>
      </c>
      <c r="H1593">
        <v>63.33</v>
      </c>
    </row>
    <row r="1594" spans="1:8" x14ac:dyDescent="0.45">
      <c r="A1594" s="61">
        <v>38755</v>
      </c>
      <c r="B1594">
        <v>330.5</v>
      </c>
      <c r="D1594" s="61">
        <v>38755</v>
      </c>
      <c r="E1594">
        <v>350</v>
      </c>
      <c r="G1594" s="61">
        <v>38755</v>
      </c>
      <c r="H1594">
        <v>61.56</v>
      </c>
    </row>
    <row r="1595" spans="1:8" x14ac:dyDescent="0.45">
      <c r="A1595" s="61">
        <v>38756</v>
      </c>
      <c r="B1595">
        <v>323.5</v>
      </c>
      <c r="D1595" s="61">
        <v>38756</v>
      </c>
      <c r="E1595">
        <v>343.5</v>
      </c>
      <c r="G1595" s="61">
        <v>38756</v>
      </c>
      <c r="H1595">
        <v>61.06</v>
      </c>
    </row>
    <row r="1596" spans="1:8" x14ac:dyDescent="0.45">
      <c r="A1596" s="61">
        <v>38757</v>
      </c>
      <c r="B1596">
        <v>320.5</v>
      </c>
      <c r="D1596" s="61">
        <v>38757</v>
      </c>
      <c r="E1596">
        <v>337.5</v>
      </c>
      <c r="G1596" s="61">
        <v>38757</v>
      </c>
      <c r="H1596">
        <v>60.75</v>
      </c>
    </row>
    <row r="1597" spans="1:8" x14ac:dyDescent="0.45">
      <c r="A1597" s="61">
        <v>38758</v>
      </c>
      <c r="B1597">
        <v>320.5</v>
      </c>
      <c r="D1597" s="61">
        <v>38758</v>
      </c>
      <c r="E1597">
        <v>337.5</v>
      </c>
      <c r="G1597" s="61">
        <v>38758</v>
      </c>
      <c r="H1597">
        <v>59.64</v>
      </c>
    </row>
    <row r="1598" spans="1:8" x14ac:dyDescent="0.45">
      <c r="A1598" s="61">
        <v>38761</v>
      </c>
      <c r="B1598">
        <v>321.5</v>
      </c>
      <c r="D1598" s="61">
        <v>38761</v>
      </c>
      <c r="E1598">
        <v>340.5</v>
      </c>
      <c r="G1598" s="61">
        <v>38761</v>
      </c>
      <c r="H1598">
        <v>59.38</v>
      </c>
    </row>
    <row r="1599" spans="1:8" x14ac:dyDescent="0.45">
      <c r="A1599" s="61">
        <v>38762</v>
      </c>
      <c r="B1599">
        <v>320.5</v>
      </c>
      <c r="D1599" s="61">
        <v>38762</v>
      </c>
      <c r="E1599">
        <v>338.5</v>
      </c>
      <c r="G1599" s="61">
        <v>38762</v>
      </c>
      <c r="H1599">
        <v>59.52</v>
      </c>
    </row>
    <row r="1600" spans="1:8" x14ac:dyDescent="0.45">
      <c r="A1600" s="61">
        <v>38763</v>
      </c>
      <c r="B1600">
        <v>319.5</v>
      </c>
      <c r="D1600" s="61">
        <v>38763</v>
      </c>
      <c r="E1600">
        <v>338.5</v>
      </c>
      <c r="G1600" s="61">
        <v>38763</v>
      </c>
      <c r="H1600">
        <v>58.15</v>
      </c>
    </row>
    <row r="1601" spans="1:8" x14ac:dyDescent="0.45">
      <c r="A1601" s="61">
        <v>38764</v>
      </c>
      <c r="B1601">
        <v>318</v>
      </c>
      <c r="D1601" s="61">
        <v>38764</v>
      </c>
      <c r="E1601">
        <v>338.5</v>
      </c>
      <c r="G1601" s="61">
        <v>38764</v>
      </c>
      <c r="H1601">
        <v>58.79</v>
      </c>
    </row>
    <row r="1602" spans="1:8" x14ac:dyDescent="0.45">
      <c r="A1602" s="61">
        <v>38765</v>
      </c>
      <c r="B1602">
        <v>318</v>
      </c>
      <c r="D1602" s="61">
        <v>38765</v>
      </c>
      <c r="E1602">
        <v>338.5</v>
      </c>
      <c r="G1602" s="61">
        <v>38765</v>
      </c>
      <c r="H1602">
        <v>59.89</v>
      </c>
    </row>
    <row r="1603" spans="1:8" x14ac:dyDescent="0.45">
      <c r="A1603" s="61">
        <v>38768</v>
      </c>
      <c r="B1603">
        <v>317.5</v>
      </c>
      <c r="D1603" s="61">
        <v>38768</v>
      </c>
      <c r="E1603">
        <v>337.5</v>
      </c>
      <c r="G1603" s="61">
        <v>38768</v>
      </c>
      <c r="H1603">
        <v>61.54</v>
      </c>
    </row>
    <row r="1604" spans="1:8" x14ac:dyDescent="0.45">
      <c r="A1604" s="61">
        <v>38769</v>
      </c>
      <c r="B1604">
        <v>316</v>
      </c>
      <c r="D1604" s="61">
        <v>38769</v>
      </c>
      <c r="E1604">
        <v>336.5</v>
      </c>
      <c r="G1604" s="61">
        <v>38769</v>
      </c>
      <c r="H1604">
        <v>61.6</v>
      </c>
    </row>
    <row r="1605" spans="1:8" x14ac:dyDescent="0.45">
      <c r="A1605" s="61">
        <v>38770</v>
      </c>
      <c r="B1605">
        <v>316</v>
      </c>
      <c r="D1605" s="61">
        <v>38770</v>
      </c>
      <c r="E1605">
        <v>336</v>
      </c>
      <c r="G1605" s="61">
        <v>38770</v>
      </c>
      <c r="H1605">
        <v>60.44</v>
      </c>
    </row>
    <row r="1606" spans="1:8" x14ac:dyDescent="0.45">
      <c r="A1606" s="61">
        <v>38771</v>
      </c>
      <c r="B1606">
        <v>313</v>
      </c>
      <c r="D1606" s="61">
        <v>38771</v>
      </c>
      <c r="E1606">
        <v>322.5</v>
      </c>
      <c r="G1606" s="61">
        <v>38771</v>
      </c>
      <c r="H1606">
        <v>60.54</v>
      </c>
    </row>
    <row r="1607" spans="1:8" x14ac:dyDescent="0.45">
      <c r="A1607" s="61">
        <v>38772</v>
      </c>
      <c r="B1607">
        <v>313</v>
      </c>
      <c r="D1607" s="61">
        <v>38772</v>
      </c>
      <c r="E1607">
        <v>322.5</v>
      </c>
      <c r="G1607" s="61">
        <v>38772</v>
      </c>
      <c r="H1607">
        <v>62.6</v>
      </c>
    </row>
    <row r="1608" spans="1:8" x14ac:dyDescent="0.45">
      <c r="A1608" s="61">
        <v>38775</v>
      </c>
      <c r="B1608">
        <v>323.5</v>
      </c>
      <c r="D1608" s="61">
        <v>38775</v>
      </c>
      <c r="E1608">
        <v>341</v>
      </c>
      <c r="G1608" s="61">
        <v>38775</v>
      </c>
      <c r="H1608">
        <v>60.99</v>
      </c>
    </row>
    <row r="1609" spans="1:8" x14ac:dyDescent="0.45">
      <c r="A1609" s="61">
        <v>38776</v>
      </c>
      <c r="B1609">
        <v>320</v>
      </c>
      <c r="D1609" s="61">
        <v>38776</v>
      </c>
      <c r="E1609">
        <v>338</v>
      </c>
      <c r="G1609" s="61">
        <v>38776</v>
      </c>
      <c r="H1609">
        <v>61.76</v>
      </c>
    </row>
    <row r="1610" spans="1:8" x14ac:dyDescent="0.45">
      <c r="A1610" s="61">
        <v>38777</v>
      </c>
      <c r="B1610">
        <v>319.5</v>
      </c>
      <c r="D1610" s="61">
        <v>38777</v>
      </c>
      <c r="E1610">
        <v>337.5</v>
      </c>
      <c r="G1610" s="61">
        <v>38777</v>
      </c>
      <c r="H1610">
        <v>62.45</v>
      </c>
    </row>
    <row r="1611" spans="1:8" x14ac:dyDescent="0.45">
      <c r="A1611" s="61">
        <v>38778</v>
      </c>
      <c r="B1611">
        <v>322.5</v>
      </c>
      <c r="D1611" s="61">
        <v>38778</v>
      </c>
      <c r="E1611">
        <v>341.5</v>
      </c>
      <c r="G1611" s="61">
        <v>38778</v>
      </c>
      <c r="H1611">
        <v>64.069999999999993</v>
      </c>
    </row>
    <row r="1612" spans="1:8" x14ac:dyDescent="0.45">
      <c r="A1612" s="61">
        <v>38779</v>
      </c>
      <c r="B1612">
        <v>322.5</v>
      </c>
      <c r="D1612" s="61">
        <v>38779</v>
      </c>
      <c r="E1612">
        <v>341.5</v>
      </c>
      <c r="G1612" s="61">
        <v>38779</v>
      </c>
      <c r="H1612">
        <v>64.180000000000007</v>
      </c>
    </row>
    <row r="1613" spans="1:8" x14ac:dyDescent="0.45">
      <c r="A1613" s="61">
        <v>38782</v>
      </c>
      <c r="B1613">
        <v>320</v>
      </c>
      <c r="D1613" s="61">
        <v>38782</v>
      </c>
      <c r="E1613">
        <v>339</v>
      </c>
      <c r="G1613" s="61">
        <v>38782</v>
      </c>
      <c r="H1613">
        <v>62.34</v>
      </c>
    </row>
    <row r="1614" spans="1:8" x14ac:dyDescent="0.45">
      <c r="A1614" s="61">
        <v>38783</v>
      </c>
      <c r="B1614">
        <v>312.5</v>
      </c>
      <c r="D1614" s="61">
        <v>38783</v>
      </c>
      <c r="E1614">
        <v>336</v>
      </c>
      <c r="G1614" s="61">
        <v>38783</v>
      </c>
      <c r="H1614">
        <v>61.17</v>
      </c>
    </row>
    <row r="1615" spans="1:8" x14ac:dyDescent="0.45">
      <c r="A1615" s="61">
        <v>38784</v>
      </c>
      <c r="B1615">
        <v>317</v>
      </c>
      <c r="D1615" s="61">
        <v>38784</v>
      </c>
      <c r="E1615">
        <v>338</v>
      </c>
      <c r="G1615" s="61">
        <v>38784</v>
      </c>
      <c r="H1615">
        <v>60.03</v>
      </c>
    </row>
    <row r="1616" spans="1:8" x14ac:dyDescent="0.45">
      <c r="A1616" s="61">
        <v>38785</v>
      </c>
      <c r="B1616">
        <v>314</v>
      </c>
      <c r="D1616" s="61">
        <v>38785</v>
      </c>
      <c r="E1616">
        <v>335.5</v>
      </c>
      <c r="G1616" s="61">
        <v>38785</v>
      </c>
      <c r="H1616">
        <v>61.06</v>
      </c>
    </row>
    <row r="1617" spans="1:8" x14ac:dyDescent="0.45">
      <c r="A1617" s="61">
        <v>38786</v>
      </c>
      <c r="B1617">
        <v>314</v>
      </c>
      <c r="D1617" s="61">
        <v>38786</v>
      </c>
      <c r="E1617">
        <v>335.5</v>
      </c>
      <c r="G1617" s="61">
        <v>38786</v>
      </c>
      <c r="H1617">
        <v>60.83</v>
      </c>
    </row>
    <row r="1618" spans="1:8" x14ac:dyDescent="0.45">
      <c r="A1618" s="61">
        <v>38789</v>
      </c>
      <c r="B1618">
        <v>319</v>
      </c>
      <c r="D1618" s="61">
        <v>38789</v>
      </c>
      <c r="E1618">
        <v>338</v>
      </c>
      <c r="G1618" s="61">
        <v>38789</v>
      </c>
      <c r="H1618">
        <v>62.2</v>
      </c>
    </row>
    <row r="1619" spans="1:8" x14ac:dyDescent="0.45">
      <c r="A1619" s="61">
        <v>38790</v>
      </c>
      <c r="B1619">
        <v>318</v>
      </c>
      <c r="D1619" s="61">
        <v>38790</v>
      </c>
      <c r="E1619">
        <v>339</v>
      </c>
      <c r="G1619" s="61">
        <v>38790</v>
      </c>
      <c r="H1619">
        <v>63.97</v>
      </c>
    </row>
    <row r="1620" spans="1:8" x14ac:dyDescent="0.45">
      <c r="A1620" s="61">
        <v>38791</v>
      </c>
      <c r="B1620">
        <v>319</v>
      </c>
      <c r="D1620" s="61">
        <v>38791</v>
      </c>
      <c r="E1620">
        <v>340</v>
      </c>
      <c r="G1620" s="61">
        <v>38791</v>
      </c>
      <c r="H1620">
        <v>62.94</v>
      </c>
    </row>
    <row r="1621" spans="1:8" x14ac:dyDescent="0.45">
      <c r="A1621" s="61">
        <v>38792</v>
      </c>
      <c r="B1621">
        <v>319</v>
      </c>
      <c r="D1621" s="61">
        <v>38792</v>
      </c>
      <c r="E1621">
        <v>340</v>
      </c>
      <c r="G1621" s="61">
        <v>38792</v>
      </c>
      <c r="H1621">
        <v>62.91</v>
      </c>
    </row>
    <row r="1622" spans="1:8" x14ac:dyDescent="0.45">
      <c r="A1622" s="61">
        <v>38793</v>
      </c>
      <c r="B1622">
        <v>319</v>
      </c>
      <c r="D1622" s="61">
        <v>38793</v>
      </c>
      <c r="E1622">
        <v>340</v>
      </c>
      <c r="G1622" s="61">
        <v>38793</v>
      </c>
      <c r="H1622">
        <v>63.26</v>
      </c>
    </row>
    <row r="1623" spans="1:8" x14ac:dyDescent="0.45">
      <c r="A1623" s="61">
        <v>38796</v>
      </c>
      <c r="B1623">
        <v>323</v>
      </c>
      <c r="D1623" s="61">
        <v>38796</v>
      </c>
      <c r="E1623">
        <v>341</v>
      </c>
      <c r="G1623" s="61">
        <v>38796</v>
      </c>
      <c r="H1623">
        <v>61.34</v>
      </c>
    </row>
    <row r="1624" spans="1:8" x14ac:dyDescent="0.45">
      <c r="A1624" s="61">
        <v>38797</v>
      </c>
      <c r="B1624">
        <v>317.5</v>
      </c>
      <c r="D1624" s="61">
        <v>38797</v>
      </c>
      <c r="E1624">
        <v>337.5</v>
      </c>
      <c r="G1624" s="61">
        <v>38797</v>
      </c>
      <c r="H1624">
        <v>62.13</v>
      </c>
    </row>
    <row r="1625" spans="1:8" x14ac:dyDescent="0.45">
      <c r="A1625" s="61">
        <v>38798</v>
      </c>
      <c r="B1625">
        <v>313.5</v>
      </c>
      <c r="D1625" s="61">
        <v>38798</v>
      </c>
      <c r="E1625">
        <v>334.5</v>
      </c>
      <c r="G1625" s="61">
        <v>38798</v>
      </c>
      <c r="H1625">
        <v>61.5</v>
      </c>
    </row>
    <row r="1626" spans="1:8" x14ac:dyDescent="0.45">
      <c r="A1626" s="61">
        <v>38799</v>
      </c>
      <c r="B1626">
        <v>316.5</v>
      </c>
      <c r="D1626" s="61">
        <v>38799</v>
      </c>
      <c r="E1626">
        <v>338.5</v>
      </c>
      <c r="G1626" s="61">
        <v>38799</v>
      </c>
      <c r="H1626">
        <v>63.27</v>
      </c>
    </row>
    <row r="1627" spans="1:8" x14ac:dyDescent="0.45">
      <c r="A1627" s="61">
        <v>38800</v>
      </c>
      <c r="B1627">
        <v>316.5</v>
      </c>
      <c r="D1627" s="61">
        <v>38800</v>
      </c>
      <c r="E1627">
        <v>338.5</v>
      </c>
      <c r="G1627" s="61">
        <v>38800</v>
      </c>
      <c r="H1627">
        <v>63.51</v>
      </c>
    </row>
    <row r="1628" spans="1:8" x14ac:dyDescent="0.45">
      <c r="A1628" s="61">
        <v>38803</v>
      </c>
      <c r="B1628">
        <v>319</v>
      </c>
      <c r="D1628" s="61">
        <v>38803</v>
      </c>
      <c r="E1628">
        <v>340</v>
      </c>
      <c r="G1628" s="61">
        <v>38803</v>
      </c>
      <c r="H1628">
        <v>63.61</v>
      </c>
    </row>
    <row r="1629" spans="1:8" x14ac:dyDescent="0.45">
      <c r="A1629" s="61">
        <v>38804</v>
      </c>
      <c r="B1629">
        <v>319</v>
      </c>
      <c r="D1629" s="61">
        <v>38804</v>
      </c>
      <c r="E1629">
        <v>340</v>
      </c>
      <c r="G1629" s="61">
        <v>38804</v>
      </c>
      <c r="H1629">
        <v>64.97</v>
      </c>
    </row>
    <row r="1630" spans="1:8" x14ac:dyDescent="0.45">
      <c r="A1630" s="61">
        <v>38805</v>
      </c>
      <c r="B1630">
        <v>319</v>
      </c>
      <c r="D1630" s="61">
        <v>38805</v>
      </c>
      <c r="E1630">
        <v>340</v>
      </c>
      <c r="G1630" s="61">
        <v>38805</v>
      </c>
      <c r="H1630">
        <v>65.55</v>
      </c>
    </row>
    <row r="1631" spans="1:8" x14ac:dyDescent="0.45">
      <c r="A1631" s="61">
        <v>38806</v>
      </c>
      <c r="B1631">
        <v>319</v>
      </c>
      <c r="D1631" s="61">
        <v>38806</v>
      </c>
      <c r="E1631">
        <v>340</v>
      </c>
      <c r="G1631" s="61">
        <v>38806</v>
      </c>
      <c r="H1631">
        <v>66.459999999999994</v>
      </c>
    </row>
    <row r="1632" spans="1:8" x14ac:dyDescent="0.45">
      <c r="A1632" s="61">
        <v>38807</v>
      </c>
      <c r="B1632">
        <v>319</v>
      </c>
      <c r="D1632" s="61">
        <v>38807</v>
      </c>
      <c r="E1632">
        <v>340</v>
      </c>
      <c r="G1632" s="61">
        <v>38807</v>
      </c>
      <c r="H1632">
        <v>65.91</v>
      </c>
    </row>
    <row r="1633" spans="1:8" x14ac:dyDescent="0.45">
      <c r="A1633" s="61">
        <v>38810</v>
      </c>
      <c r="B1633">
        <v>327</v>
      </c>
      <c r="D1633" s="61">
        <v>38810</v>
      </c>
      <c r="E1633">
        <v>347</v>
      </c>
      <c r="G1633" s="61">
        <v>38810</v>
      </c>
      <c r="H1633">
        <v>66.84</v>
      </c>
    </row>
    <row r="1634" spans="1:8" x14ac:dyDescent="0.45">
      <c r="A1634" s="61">
        <v>38811</v>
      </c>
      <c r="B1634">
        <v>327</v>
      </c>
      <c r="D1634" s="61">
        <v>38811</v>
      </c>
      <c r="E1634">
        <v>347</v>
      </c>
      <c r="G1634" s="61">
        <v>38811</v>
      </c>
      <c r="H1634">
        <v>66.39</v>
      </c>
    </row>
    <row r="1635" spans="1:8" x14ac:dyDescent="0.45">
      <c r="A1635" s="61">
        <v>38812</v>
      </c>
      <c r="B1635">
        <v>327</v>
      </c>
      <c r="D1635" s="61">
        <v>38812</v>
      </c>
      <c r="E1635">
        <v>347</v>
      </c>
      <c r="G1635" s="61">
        <v>38812</v>
      </c>
      <c r="H1635">
        <v>67.099999999999994</v>
      </c>
    </row>
    <row r="1636" spans="1:8" x14ac:dyDescent="0.45">
      <c r="A1636" s="61">
        <v>38813</v>
      </c>
      <c r="B1636">
        <v>325.5</v>
      </c>
      <c r="D1636" s="61">
        <v>38813</v>
      </c>
      <c r="E1636">
        <v>347</v>
      </c>
      <c r="G1636" s="61">
        <v>38813</v>
      </c>
      <c r="H1636">
        <v>67.84</v>
      </c>
    </row>
    <row r="1637" spans="1:8" x14ac:dyDescent="0.45">
      <c r="A1637" s="61">
        <v>38814</v>
      </c>
      <c r="B1637">
        <v>325.5</v>
      </c>
      <c r="D1637" s="61">
        <v>38814</v>
      </c>
      <c r="E1637">
        <v>347</v>
      </c>
      <c r="G1637" s="61">
        <v>38814</v>
      </c>
      <c r="H1637">
        <v>67.290000000000006</v>
      </c>
    </row>
    <row r="1638" spans="1:8" x14ac:dyDescent="0.45">
      <c r="A1638" s="61">
        <v>38817</v>
      </c>
      <c r="B1638">
        <v>326.5</v>
      </c>
      <c r="D1638" s="61">
        <v>38817</v>
      </c>
      <c r="E1638">
        <v>346.5</v>
      </c>
      <c r="G1638" s="61">
        <v>38817</v>
      </c>
      <c r="H1638">
        <v>68.75</v>
      </c>
    </row>
    <row r="1639" spans="1:8" x14ac:dyDescent="0.45">
      <c r="A1639" s="61">
        <v>38818</v>
      </c>
      <c r="B1639">
        <v>331</v>
      </c>
      <c r="D1639" s="61">
        <v>38818</v>
      </c>
      <c r="E1639">
        <v>349</v>
      </c>
      <c r="G1639" s="61">
        <v>38818</v>
      </c>
      <c r="H1639">
        <v>69.37</v>
      </c>
    </row>
    <row r="1640" spans="1:8" x14ac:dyDescent="0.45">
      <c r="A1640" s="61">
        <v>38819</v>
      </c>
      <c r="B1640">
        <v>333</v>
      </c>
      <c r="D1640" s="61">
        <v>38819</v>
      </c>
      <c r="E1640">
        <v>353</v>
      </c>
      <c r="G1640" s="61">
        <v>38819</v>
      </c>
      <c r="H1640">
        <v>69.42</v>
      </c>
    </row>
    <row r="1641" spans="1:8" x14ac:dyDescent="0.45">
      <c r="A1641" s="61">
        <v>38820</v>
      </c>
      <c r="B1641">
        <v>331</v>
      </c>
      <c r="D1641" s="61">
        <v>38820</v>
      </c>
      <c r="E1641">
        <v>355</v>
      </c>
      <c r="G1641" s="61">
        <v>38820</v>
      </c>
      <c r="H1641">
        <v>70.569999999999993</v>
      </c>
    </row>
    <row r="1642" spans="1:8" x14ac:dyDescent="0.45">
      <c r="A1642" s="61">
        <v>38821</v>
      </c>
      <c r="B1642">
        <v>331</v>
      </c>
      <c r="D1642" s="61">
        <v>38821</v>
      </c>
      <c r="E1642">
        <v>355</v>
      </c>
      <c r="G1642" s="61">
        <v>38821</v>
      </c>
      <c r="H1642">
        <v>70.569999999999993</v>
      </c>
    </row>
    <row r="1643" spans="1:8" x14ac:dyDescent="0.45">
      <c r="A1643" s="61">
        <v>38824</v>
      </c>
      <c r="B1643">
        <v>331</v>
      </c>
      <c r="D1643" s="61">
        <v>38824</v>
      </c>
      <c r="E1643">
        <v>355</v>
      </c>
      <c r="G1643" s="61">
        <v>38824</v>
      </c>
      <c r="H1643">
        <v>71.459999999999994</v>
      </c>
    </row>
    <row r="1644" spans="1:8" x14ac:dyDescent="0.45">
      <c r="A1644" s="61">
        <v>38825</v>
      </c>
      <c r="B1644">
        <v>331</v>
      </c>
      <c r="D1644" s="61">
        <v>38825</v>
      </c>
      <c r="E1644">
        <v>354</v>
      </c>
      <c r="G1644" s="61">
        <v>38825</v>
      </c>
      <c r="H1644">
        <v>72.510000000000005</v>
      </c>
    </row>
    <row r="1645" spans="1:8" x14ac:dyDescent="0.45">
      <c r="A1645" s="61">
        <v>38826</v>
      </c>
      <c r="B1645">
        <v>331</v>
      </c>
      <c r="D1645" s="61">
        <v>38826</v>
      </c>
      <c r="E1645">
        <v>354</v>
      </c>
      <c r="G1645" s="61">
        <v>38826</v>
      </c>
      <c r="H1645">
        <v>73.73</v>
      </c>
    </row>
    <row r="1646" spans="1:8" x14ac:dyDescent="0.45">
      <c r="A1646" s="61">
        <v>38827</v>
      </c>
      <c r="B1646">
        <v>343.5</v>
      </c>
      <c r="D1646" s="61">
        <v>38827</v>
      </c>
      <c r="E1646">
        <v>364</v>
      </c>
      <c r="G1646" s="61">
        <v>38827</v>
      </c>
      <c r="H1646">
        <v>73.180000000000007</v>
      </c>
    </row>
    <row r="1647" spans="1:8" x14ac:dyDescent="0.45">
      <c r="A1647" s="61">
        <v>38828</v>
      </c>
      <c r="B1647">
        <v>340.5</v>
      </c>
      <c r="D1647" s="61">
        <v>38828</v>
      </c>
      <c r="E1647">
        <v>362</v>
      </c>
      <c r="G1647" s="61">
        <v>38828</v>
      </c>
      <c r="H1647">
        <v>74.569999999999993</v>
      </c>
    </row>
    <row r="1648" spans="1:8" x14ac:dyDescent="0.45">
      <c r="A1648" s="61">
        <v>38831</v>
      </c>
      <c r="B1648">
        <v>344.5</v>
      </c>
      <c r="D1648" s="61">
        <v>38831</v>
      </c>
      <c r="E1648">
        <v>365.5</v>
      </c>
      <c r="G1648" s="61">
        <v>38831</v>
      </c>
      <c r="H1648">
        <v>73</v>
      </c>
    </row>
    <row r="1649" spans="1:8" x14ac:dyDescent="0.45">
      <c r="A1649" s="61">
        <v>38832</v>
      </c>
      <c r="B1649">
        <v>345</v>
      </c>
      <c r="D1649" s="61">
        <v>38832</v>
      </c>
      <c r="E1649">
        <v>365.5</v>
      </c>
      <c r="G1649" s="61">
        <v>38832</v>
      </c>
      <c r="H1649">
        <v>73.209999999999994</v>
      </c>
    </row>
    <row r="1650" spans="1:8" x14ac:dyDescent="0.45">
      <c r="A1650" s="61">
        <v>38833</v>
      </c>
      <c r="B1650">
        <v>348</v>
      </c>
      <c r="D1650" s="61">
        <v>38833</v>
      </c>
      <c r="E1650">
        <v>371</v>
      </c>
      <c r="G1650" s="61">
        <v>38833</v>
      </c>
      <c r="H1650">
        <v>72.09</v>
      </c>
    </row>
    <row r="1651" spans="1:8" x14ac:dyDescent="0.45">
      <c r="A1651" s="61">
        <v>38834</v>
      </c>
      <c r="B1651">
        <v>343.5</v>
      </c>
      <c r="D1651" s="61">
        <v>38834</v>
      </c>
      <c r="E1651">
        <v>367</v>
      </c>
      <c r="G1651" s="61">
        <v>38834</v>
      </c>
      <c r="H1651">
        <v>70.91</v>
      </c>
    </row>
    <row r="1652" spans="1:8" x14ac:dyDescent="0.45">
      <c r="A1652" s="61">
        <v>38835</v>
      </c>
      <c r="B1652">
        <v>339</v>
      </c>
      <c r="D1652" s="61">
        <v>38835</v>
      </c>
      <c r="E1652">
        <v>362</v>
      </c>
      <c r="G1652" s="61">
        <v>38835</v>
      </c>
      <c r="H1652">
        <v>72.02</v>
      </c>
    </row>
    <row r="1653" spans="1:8" x14ac:dyDescent="0.45">
      <c r="A1653" s="61">
        <v>38838</v>
      </c>
      <c r="B1653">
        <v>339</v>
      </c>
      <c r="D1653" s="61">
        <v>38838</v>
      </c>
      <c r="E1653">
        <v>362</v>
      </c>
      <c r="G1653" s="61">
        <v>38838</v>
      </c>
      <c r="H1653">
        <v>73.89</v>
      </c>
    </row>
    <row r="1654" spans="1:8" x14ac:dyDescent="0.45">
      <c r="A1654" s="61">
        <v>38839</v>
      </c>
      <c r="B1654">
        <v>344</v>
      </c>
      <c r="D1654" s="61">
        <v>38839</v>
      </c>
      <c r="E1654">
        <v>365</v>
      </c>
      <c r="G1654" s="61">
        <v>38839</v>
      </c>
      <c r="H1654">
        <v>74.64</v>
      </c>
    </row>
    <row r="1655" spans="1:8" x14ac:dyDescent="0.45">
      <c r="A1655" s="61">
        <v>38840</v>
      </c>
      <c r="B1655">
        <v>350.5</v>
      </c>
      <c r="D1655" s="61">
        <v>38840</v>
      </c>
      <c r="E1655">
        <v>372.5</v>
      </c>
      <c r="G1655" s="61">
        <v>38840</v>
      </c>
      <c r="H1655">
        <v>72.650000000000006</v>
      </c>
    </row>
    <row r="1656" spans="1:8" x14ac:dyDescent="0.45">
      <c r="A1656" s="61">
        <v>38841</v>
      </c>
      <c r="B1656">
        <v>354.5</v>
      </c>
      <c r="D1656" s="61">
        <v>38841</v>
      </c>
      <c r="E1656">
        <v>374</v>
      </c>
      <c r="G1656" s="61">
        <v>38841</v>
      </c>
      <c r="H1656">
        <v>70.290000000000006</v>
      </c>
    </row>
    <row r="1657" spans="1:8" x14ac:dyDescent="0.45">
      <c r="A1657" s="61">
        <v>38842</v>
      </c>
      <c r="B1657">
        <v>343</v>
      </c>
      <c r="D1657" s="61">
        <v>38842</v>
      </c>
      <c r="E1657">
        <v>366</v>
      </c>
      <c r="G1657" s="61">
        <v>38842</v>
      </c>
      <c r="H1657">
        <v>70.95</v>
      </c>
    </row>
    <row r="1658" spans="1:8" x14ac:dyDescent="0.45">
      <c r="A1658" s="61">
        <v>38845</v>
      </c>
      <c r="B1658">
        <v>342.5</v>
      </c>
      <c r="D1658" s="61">
        <v>38845</v>
      </c>
      <c r="E1658">
        <v>365.5</v>
      </c>
      <c r="G1658" s="61">
        <v>38845</v>
      </c>
      <c r="H1658">
        <v>70.209999999999994</v>
      </c>
    </row>
    <row r="1659" spans="1:8" x14ac:dyDescent="0.45">
      <c r="A1659" s="61">
        <v>38846</v>
      </c>
      <c r="B1659">
        <v>338</v>
      </c>
      <c r="D1659" s="61">
        <v>38846</v>
      </c>
      <c r="E1659">
        <v>361</v>
      </c>
      <c r="G1659" s="61">
        <v>38846</v>
      </c>
      <c r="H1659">
        <v>71.08</v>
      </c>
    </row>
    <row r="1660" spans="1:8" x14ac:dyDescent="0.45">
      <c r="A1660" s="61">
        <v>38847</v>
      </c>
      <c r="B1660">
        <v>340</v>
      </c>
      <c r="D1660" s="61">
        <v>38847</v>
      </c>
      <c r="E1660">
        <v>363</v>
      </c>
      <c r="G1660" s="61">
        <v>38847</v>
      </c>
      <c r="H1660">
        <v>72.44</v>
      </c>
    </row>
    <row r="1661" spans="1:8" x14ac:dyDescent="0.45">
      <c r="A1661" s="61">
        <v>38848</v>
      </c>
      <c r="B1661">
        <v>339</v>
      </c>
      <c r="D1661" s="61">
        <v>38848</v>
      </c>
      <c r="E1661">
        <v>361.5</v>
      </c>
      <c r="G1661" s="61">
        <v>38848</v>
      </c>
      <c r="H1661">
        <v>73.430000000000007</v>
      </c>
    </row>
    <row r="1662" spans="1:8" x14ac:dyDescent="0.45">
      <c r="A1662" s="61">
        <v>38849</v>
      </c>
      <c r="B1662">
        <v>344</v>
      </c>
      <c r="D1662" s="61">
        <v>38849</v>
      </c>
      <c r="E1662">
        <v>370</v>
      </c>
      <c r="G1662" s="61">
        <v>38849</v>
      </c>
      <c r="H1662">
        <v>72.319999999999993</v>
      </c>
    </row>
    <row r="1663" spans="1:8" x14ac:dyDescent="0.45">
      <c r="A1663" s="61">
        <v>38852</v>
      </c>
      <c r="B1663">
        <v>342</v>
      </c>
      <c r="D1663" s="61">
        <v>38852</v>
      </c>
      <c r="E1663">
        <v>367.5</v>
      </c>
      <c r="G1663" s="61">
        <v>38852</v>
      </c>
      <c r="H1663">
        <v>69.67</v>
      </c>
    </row>
    <row r="1664" spans="1:8" x14ac:dyDescent="0.45">
      <c r="A1664" s="61">
        <v>38853</v>
      </c>
      <c r="B1664">
        <v>334</v>
      </c>
      <c r="D1664" s="61">
        <v>38853</v>
      </c>
      <c r="E1664">
        <v>357</v>
      </c>
      <c r="G1664" s="61">
        <v>38853</v>
      </c>
      <c r="H1664">
        <v>70.34</v>
      </c>
    </row>
    <row r="1665" spans="1:8" x14ac:dyDescent="0.45">
      <c r="A1665" s="61">
        <v>38854</v>
      </c>
      <c r="B1665">
        <v>335.5</v>
      </c>
      <c r="D1665" s="61">
        <v>38854</v>
      </c>
      <c r="E1665">
        <v>358</v>
      </c>
      <c r="G1665" s="61">
        <v>38854</v>
      </c>
      <c r="H1665">
        <v>69.040000000000006</v>
      </c>
    </row>
    <row r="1666" spans="1:8" x14ac:dyDescent="0.45">
      <c r="A1666" s="61">
        <v>38855</v>
      </c>
      <c r="B1666">
        <v>335.5</v>
      </c>
      <c r="D1666" s="61">
        <v>38855</v>
      </c>
      <c r="E1666">
        <v>357.5</v>
      </c>
      <c r="G1666" s="61">
        <v>38855</v>
      </c>
      <c r="H1666">
        <v>69.67</v>
      </c>
    </row>
    <row r="1667" spans="1:8" x14ac:dyDescent="0.45">
      <c r="A1667" s="61">
        <v>38856</v>
      </c>
      <c r="B1667">
        <v>336</v>
      </c>
      <c r="D1667" s="61">
        <v>38856</v>
      </c>
      <c r="E1667">
        <v>357.5</v>
      </c>
      <c r="G1667" s="61">
        <v>38856</v>
      </c>
      <c r="H1667">
        <v>68.680000000000007</v>
      </c>
    </row>
    <row r="1668" spans="1:8" x14ac:dyDescent="0.45">
      <c r="A1668" s="61">
        <v>38859</v>
      </c>
      <c r="B1668">
        <v>337</v>
      </c>
      <c r="D1668" s="61">
        <v>38859</v>
      </c>
      <c r="E1668">
        <v>359.5</v>
      </c>
      <c r="G1668" s="61">
        <v>38859</v>
      </c>
      <c r="H1668">
        <v>69.349999999999994</v>
      </c>
    </row>
    <row r="1669" spans="1:8" x14ac:dyDescent="0.45">
      <c r="A1669" s="61">
        <v>38860</v>
      </c>
      <c r="B1669">
        <v>336</v>
      </c>
      <c r="D1669" s="61">
        <v>38860</v>
      </c>
      <c r="E1669">
        <v>357</v>
      </c>
      <c r="G1669" s="61">
        <v>38860</v>
      </c>
      <c r="H1669">
        <v>71</v>
      </c>
    </row>
    <row r="1670" spans="1:8" x14ac:dyDescent="0.45">
      <c r="A1670" s="61">
        <v>38861</v>
      </c>
      <c r="B1670">
        <v>338</v>
      </c>
      <c r="D1670" s="61">
        <v>38861</v>
      </c>
      <c r="E1670">
        <v>360</v>
      </c>
      <c r="G1670" s="61">
        <v>38861</v>
      </c>
      <c r="H1670">
        <v>69.22</v>
      </c>
    </row>
    <row r="1671" spans="1:8" x14ac:dyDescent="0.45">
      <c r="A1671" s="61">
        <v>38862</v>
      </c>
      <c r="B1671">
        <v>335.5</v>
      </c>
      <c r="D1671" s="61">
        <v>38862</v>
      </c>
      <c r="E1671">
        <v>358</v>
      </c>
      <c r="G1671" s="61">
        <v>38862</v>
      </c>
      <c r="H1671">
        <v>70.709999999999994</v>
      </c>
    </row>
    <row r="1672" spans="1:8" x14ac:dyDescent="0.45">
      <c r="A1672" s="61">
        <v>38863</v>
      </c>
      <c r="B1672">
        <v>336.5</v>
      </c>
      <c r="D1672" s="61">
        <v>38863</v>
      </c>
      <c r="E1672">
        <v>356.5</v>
      </c>
      <c r="G1672" s="61">
        <v>38863</v>
      </c>
      <c r="H1672">
        <v>70.59</v>
      </c>
    </row>
    <row r="1673" spans="1:8" x14ac:dyDescent="0.45">
      <c r="A1673" s="61">
        <v>38866</v>
      </c>
      <c r="B1673">
        <v>336.5</v>
      </c>
      <c r="D1673" s="61">
        <v>38866</v>
      </c>
      <c r="E1673">
        <v>356.5</v>
      </c>
      <c r="G1673" s="61">
        <v>38866</v>
      </c>
      <c r="H1673">
        <v>70.59</v>
      </c>
    </row>
    <row r="1674" spans="1:8" x14ac:dyDescent="0.45">
      <c r="A1674" s="61">
        <v>38867</v>
      </c>
      <c r="B1674">
        <v>335.5</v>
      </c>
      <c r="D1674" s="61">
        <v>38867</v>
      </c>
      <c r="E1674">
        <v>357.5</v>
      </c>
      <c r="G1674" s="61">
        <v>38867</v>
      </c>
      <c r="H1674">
        <v>71.05</v>
      </c>
    </row>
    <row r="1675" spans="1:8" x14ac:dyDescent="0.45">
      <c r="A1675" s="61">
        <v>38868</v>
      </c>
      <c r="B1675">
        <v>340</v>
      </c>
      <c r="D1675" s="61">
        <v>38868</v>
      </c>
      <c r="E1675">
        <v>363.5</v>
      </c>
      <c r="G1675" s="61">
        <v>38868</v>
      </c>
      <c r="H1675">
        <v>70.41</v>
      </c>
    </row>
    <row r="1676" spans="1:8" x14ac:dyDescent="0.45">
      <c r="A1676" s="61">
        <v>38869</v>
      </c>
      <c r="B1676">
        <v>333.5</v>
      </c>
      <c r="D1676" s="61">
        <v>38869</v>
      </c>
      <c r="E1676">
        <v>355.5</v>
      </c>
      <c r="G1676" s="61">
        <v>38869</v>
      </c>
      <c r="H1676">
        <v>69.39</v>
      </c>
    </row>
    <row r="1677" spans="1:8" x14ac:dyDescent="0.45">
      <c r="A1677" s="61">
        <v>38870</v>
      </c>
      <c r="B1677">
        <v>333.5</v>
      </c>
      <c r="D1677" s="61">
        <v>38870</v>
      </c>
      <c r="E1677">
        <v>355.5</v>
      </c>
      <c r="G1677" s="61">
        <v>38870</v>
      </c>
      <c r="H1677">
        <v>71.03</v>
      </c>
    </row>
    <row r="1678" spans="1:8" x14ac:dyDescent="0.45">
      <c r="A1678" s="61">
        <v>38873</v>
      </c>
      <c r="B1678">
        <v>334</v>
      </c>
      <c r="D1678" s="61">
        <v>38873</v>
      </c>
      <c r="E1678">
        <v>359</v>
      </c>
      <c r="G1678" s="61">
        <v>38873</v>
      </c>
      <c r="H1678">
        <v>71.37</v>
      </c>
    </row>
    <row r="1679" spans="1:8" x14ac:dyDescent="0.45">
      <c r="A1679" s="61">
        <v>38874</v>
      </c>
      <c r="B1679">
        <v>340</v>
      </c>
      <c r="D1679" s="61">
        <v>38874</v>
      </c>
      <c r="E1679">
        <v>363</v>
      </c>
      <c r="G1679" s="61">
        <v>38874</v>
      </c>
      <c r="H1679">
        <v>70.81</v>
      </c>
    </row>
    <row r="1680" spans="1:8" x14ac:dyDescent="0.45">
      <c r="A1680" s="61">
        <v>38875</v>
      </c>
      <c r="B1680">
        <v>334</v>
      </c>
      <c r="D1680" s="61">
        <v>38875</v>
      </c>
      <c r="E1680">
        <v>358</v>
      </c>
      <c r="G1680" s="61">
        <v>38875</v>
      </c>
      <c r="H1680">
        <v>69.19</v>
      </c>
    </row>
    <row r="1681" spans="1:8" x14ac:dyDescent="0.45">
      <c r="A1681" s="61">
        <v>38876</v>
      </c>
      <c r="B1681">
        <v>330</v>
      </c>
      <c r="D1681" s="61">
        <v>38876</v>
      </c>
      <c r="E1681">
        <v>355.5</v>
      </c>
      <c r="G1681" s="61">
        <v>38876</v>
      </c>
      <c r="H1681">
        <v>69.05</v>
      </c>
    </row>
    <row r="1682" spans="1:8" x14ac:dyDescent="0.45">
      <c r="A1682" s="61">
        <v>38877</v>
      </c>
      <c r="B1682">
        <v>326.5</v>
      </c>
      <c r="D1682" s="61">
        <v>38877</v>
      </c>
      <c r="E1682">
        <v>348.5</v>
      </c>
      <c r="G1682" s="61">
        <v>38877</v>
      </c>
      <c r="H1682">
        <v>70.48</v>
      </c>
    </row>
    <row r="1683" spans="1:8" x14ac:dyDescent="0.45">
      <c r="A1683" s="61">
        <v>38880</v>
      </c>
      <c r="B1683">
        <v>328</v>
      </c>
      <c r="D1683" s="61">
        <v>38880</v>
      </c>
      <c r="E1683">
        <v>351</v>
      </c>
      <c r="G1683" s="61">
        <v>38880</v>
      </c>
      <c r="H1683">
        <v>68.930000000000007</v>
      </c>
    </row>
    <row r="1684" spans="1:8" x14ac:dyDescent="0.45">
      <c r="A1684" s="61">
        <v>38881</v>
      </c>
      <c r="B1684">
        <v>328</v>
      </c>
      <c r="D1684" s="61">
        <v>38881</v>
      </c>
      <c r="E1684">
        <v>353</v>
      </c>
      <c r="G1684" s="61">
        <v>38881</v>
      </c>
      <c r="H1684">
        <v>66.92</v>
      </c>
    </row>
    <row r="1685" spans="1:8" x14ac:dyDescent="0.45">
      <c r="A1685" s="61">
        <v>38882</v>
      </c>
      <c r="B1685">
        <v>325</v>
      </c>
      <c r="D1685" s="61">
        <v>38882</v>
      </c>
      <c r="E1685">
        <v>350.5</v>
      </c>
      <c r="G1685" s="61">
        <v>38882</v>
      </c>
      <c r="H1685">
        <v>66.98</v>
      </c>
    </row>
    <row r="1686" spans="1:8" x14ac:dyDescent="0.45">
      <c r="A1686" s="61">
        <v>38883</v>
      </c>
      <c r="B1686">
        <v>322.5</v>
      </c>
      <c r="D1686" s="61">
        <v>38883</v>
      </c>
      <c r="E1686">
        <v>351</v>
      </c>
      <c r="G1686" s="61">
        <v>38883</v>
      </c>
      <c r="H1686">
        <v>67.430000000000007</v>
      </c>
    </row>
    <row r="1687" spans="1:8" x14ac:dyDescent="0.45">
      <c r="A1687" s="61">
        <v>38884</v>
      </c>
      <c r="B1687">
        <v>325</v>
      </c>
      <c r="D1687" s="61">
        <v>38884</v>
      </c>
      <c r="E1687">
        <v>354.5</v>
      </c>
      <c r="G1687" s="61">
        <v>38884</v>
      </c>
      <c r="H1687">
        <v>68.8</v>
      </c>
    </row>
    <row r="1688" spans="1:8" x14ac:dyDescent="0.45">
      <c r="A1688" s="61">
        <v>38887</v>
      </c>
      <c r="B1688">
        <v>320</v>
      </c>
      <c r="D1688" s="61">
        <v>38887</v>
      </c>
      <c r="E1688">
        <v>341</v>
      </c>
      <c r="G1688" s="61">
        <v>38887</v>
      </c>
      <c r="H1688">
        <v>68.11</v>
      </c>
    </row>
    <row r="1689" spans="1:8" x14ac:dyDescent="0.45">
      <c r="A1689" s="61">
        <v>38888</v>
      </c>
      <c r="B1689">
        <v>320</v>
      </c>
      <c r="D1689" s="61">
        <v>38888</v>
      </c>
      <c r="E1689">
        <v>341</v>
      </c>
      <c r="G1689" s="61">
        <v>38888</v>
      </c>
      <c r="H1689">
        <v>68.08</v>
      </c>
    </row>
    <row r="1690" spans="1:8" x14ac:dyDescent="0.45">
      <c r="A1690" s="61">
        <v>38889</v>
      </c>
      <c r="B1690">
        <v>317</v>
      </c>
      <c r="D1690" s="61">
        <v>38889</v>
      </c>
      <c r="E1690">
        <v>344</v>
      </c>
      <c r="G1690" s="61">
        <v>38889</v>
      </c>
      <c r="H1690">
        <v>69.17</v>
      </c>
    </row>
    <row r="1691" spans="1:8" x14ac:dyDescent="0.45">
      <c r="A1691" s="61">
        <v>38890</v>
      </c>
      <c r="B1691">
        <v>318</v>
      </c>
      <c r="D1691" s="61">
        <v>38890</v>
      </c>
      <c r="E1691">
        <v>347.5</v>
      </c>
      <c r="G1691" s="61">
        <v>38890</v>
      </c>
      <c r="H1691">
        <v>69.95</v>
      </c>
    </row>
    <row r="1692" spans="1:8" x14ac:dyDescent="0.45">
      <c r="A1692" s="61">
        <v>38891</v>
      </c>
      <c r="B1692">
        <v>317</v>
      </c>
      <c r="D1692" s="61">
        <v>38891</v>
      </c>
      <c r="E1692">
        <v>349.5</v>
      </c>
      <c r="G1692" s="61">
        <v>38891</v>
      </c>
      <c r="H1692">
        <v>69.930000000000007</v>
      </c>
    </row>
    <row r="1693" spans="1:8" x14ac:dyDescent="0.45">
      <c r="A1693" s="61">
        <v>38894</v>
      </c>
      <c r="B1693">
        <v>317</v>
      </c>
      <c r="D1693" s="61">
        <v>38894</v>
      </c>
      <c r="E1693">
        <v>345</v>
      </c>
      <c r="G1693" s="61">
        <v>38894</v>
      </c>
      <c r="H1693">
        <v>70.73</v>
      </c>
    </row>
    <row r="1694" spans="1:8" x14ac:dyDescent="0.45">
      <c r="A1694" s="61">
        <v>38895</v>
      </c>
      <c r="B1694">
        <v>321</v>
      </c>
      <c r="D1694" s="61">
        <v>38895</v>
      </c>
      <c r="E1694">
        <v>348</v>
      </c>
      <c r="G1694" s="61">
        <v>38895</v>
      </c>
      <c r="H1694">
        <v>70.98</v>
      </c>
    </row>
    <row r="1695" spans="1:8" x14ac:dyDescent="0.45">
      <c r="A1695" s="61">
        <v>38896</v>
      </c>
      <c r="B1695">
        <v>328</v>
      </c>
      <c r="D1695" s="61">
        <v>38896</v>
      </c>
      <c r="E1695">
        <v>355</v>
      </c>
      <c r="G1695" s="61">
        <v>38896</v>
      </c>
      <c r="H1695">
        <v>71.41</v>
      </c>
    </row>
    <row r="1696" spans="1:8" x14ac:dyDescent="0.45">
      <c r="A1696" s="61">
        <v>38897</v>
      </c>
      <c r="B1696">
        <v>327.5</v>
      </c>
      <c r="D1696" s="61">
        <v>38897</v>
      </c>
      <c r="E1696">
        <v>355</v>
      </c>
      <c r="G1696" s="61">
        <v>38897</v>
      </c>
      <c r="H1696">
        <v>72.88</v>
      </c>
    </row>
    <row r="1697" spans="1:8" x14ac:dyDescent="0.45">
      <c r="A1697" s="61">
        <v>38898</v>
      </c>
      <c r="B1697">
        <v>336</v>
      </c>
      <c r="D1697" s="61">
        <v>38898</v>
      </c>
      <c r="E1697">
        <v>358.5</v>
      </c>
      <c r="G1697" s="61">
        <v>38898</v>
      </c>
      <c r="H1697">
        <v>73.510000000000005</v>
      </c>
    </row>
    <row r="1698" spans="1:8" x14ac:dyDescent="0.45">
      <c r="A1698" s="61">
        <v>38901</v>
      </c>
      <c r="B1698">
        <v>336</v>
      </c>
      <c r="D1698" s="61">
        <v>38901</v>
      </c>
      <c r="E1698">
        <v>358.5</v>
      </c>
      <c r="G1698" s="61">
        <v>38901</v>
      </c>
      <c r="H1698">
        <v>73.39</v>
      </c>
    </row>
    <row r="1699" spans="1:8" x14ac:dyDescent="0.45">
      <c r="A1699" s="61">
        <v>38902</v>
      </c>
      <c r="B1699">
        <v>338</v>
      </c>
      <c r="D1699" s="61">
        <v>38902</v>
      </c>
      <c r="E1699">
        <v>361.5</v>
      </c>
      <c r="G1699" s="61">
        <v>38902</v>
      </c>
      <c r="H1699">
        <v>72.510000000000005</v>
      </c>
    </row>
    <row r="1700" spans="1:8" x14ac:dyDescent="0.45">
      <c r="A1700" s="61">
        <v>38903</v>
      </c>
      <c r="B1700">
        <v>338</v>
      </c>
      <c r="D1700" s="61">
        <v>38903</v>
      </c>
      <c r="E1700">
        <v>361.5</v>
      </c>
      <c r="G1700" s="61">
        <v>38903</v>
      </c>
      <c r="H1700">
        <v>73.98</v>
      </c>
    </row>
    <row r="1701" spans="1:8" x14ac:dyDescent="0.45">
      <c r="A1701" s="61">
        <v>38904</v>
      </c>
      <c r="B1701">
        <v>335</v>
      </c>
      <c r="D1701" s="61">
        <v>38904</v>
      </c>
      <c r="E1701">
        <v>357</v>
      </c>
      <c r="G1701" s="61">
        <v>38904</v>
      </c>
      <c r="H1701">
        <v>74.08</v>
      </c>
    </row>
    <row r="1702" spans="1:8" x14ac:dyDescent="0.45">
      <c r="A1702" s="61">
        <v>38905</v>
      </c>
      <c r="B1702">
        <v>336</v>
      </c>
      <c r="D1702" s="61">
        <v>38905</v>
      </c>
      <c r="E1702">
        <v>360</v>
      </c>
      <c r="G1702" s="61">
        <v>38905</v>
      </c>
      <c r="H1702">
        <v>73.510000000000005</v>
      </c>
    </row>
    <row r="1703" spans="1:8" x14ac:dyDescent="0.45">
      <c r="A1703" s="61">
        <v>38908</v>
      </c>
      <c r="B1703">
        <v>338</v>
      </c>
      <c r="D1703" s="61">
        <v>38908</v>
      </c>
      <c r="E1703">
        <v>358</v>
      </c>
      <c r="G1703" s="61">
        <v>38908</v>
      </c>
      <c r="H1703">
        <v>72.89</v>
      </c>
    </row>
    <row r="1704" spans="1:8" x14ac:dyDescent="0.45">
      <c r="A1704" s="61">
        <v>38909</v>
      </c>
      <c r="B1704">
        <v>336</v>
      </c>
      <c r="D1704" s="61">
        <v>38909</v>
      </c>
      <c r="E1704">
        <v>357.5</v>
      </c>
      <c r="G1704" s="61">
        <v>38909</v>
      </c>
      <c r="H1704">
        <v>73.67</v>
      </c>
    </row>
    <row r="1705" spans="1:8" x14ac:dyDescent="0.45">
      <c r="A1705" s="61">
        <v>38910</v>
      </c>
      <c r="B1705">
        <v>343</v>
      </c>
      <c r="D1705" s="61">
        <v>38910</v>
      </c>
      <c r="E1705">
        <v>363.5</v>
      </c>
      <c r="G1705" s="61">
        <v>38910</v>
      </c>
      <c r="H1705">
        <v>74.39</v>
      </c>
    </row>
    <row r="1706" spans="1:8" x14ac:dyDescent="0.45">
      <c r="A1706" s="61">
        <v>38911</v>
      </c>
      <c r="B1706">
        <v>347</v>
      </c>
      <c r="D1706" s="61">
        <v>38911</v>
      </c>
      <c r="E1706">
        <v>365.5</v>
      </c>
      <c r="G1706" s="61">
        <v>38911</v>
      </c>
      <c r="H1706">
        <v>76.69</v>
      </c>
    </row>
    <row r="1707" spans="1:8" x14ac:dyDescent="0.45">
      <c r="A1707" s="61">
        <v>38912</v>
      </c>
      <c r="B1707">
        <v>346</v>
      </c>
      <c r="D1707" s="61">
        <v>38912</v>
      </c>
      <c r="E1707">
        <v>385</v>
      </c>
      <c r="G1707" s="61">
        <v>38912</v>
      </c>
      <c r="H1707">
        <v>77.27</v>
      </c>
    </row>
    <row r="1708" spans="1:8" x14ac:dyDescent="0.45">
      <c r="A1708" s="61">
        <v>38915</v>
      </c>
      <c r="B1708">
        <v>366</v>
      </c>
      <c r="D1708" s="61">
        <v>38915</v>
      </c>
      <c r="E1708">
        <v>389</v>
      </c>
      <c r="G1708" s="61">
        <v>38915</v>
      </c>
      <c r="H1708">
        <v>75.92</v>
      </c>
    </row>
    <row r="1709" spans="1:8" x14ac:dyDescent="0.45">
      <c r="A1709" s="61">
        <v>38916</v>
      </c>
      <c r="B1709">
        <v>366</v>
      </c>
      <c r="D1709" s="61">
        <v>38916</v>
      </c>
      <c r="E1709">
        <v>388.5</v>
      </c>
      <c r="G1709" s="61">
        <v>38916</v>
      </c>
      <c r="H1709">
        <v>74.36</v>
      </c>
    </row>
    <row r="1710" spans="1:8" x14ac:dyDescent="0.45">
      <c r="A1710" s="61">
        <v>38917</v>
      </c>
      <c r="B1710">
        <v>366</v>
      </c>
      <c r="D1710" s="61">
        <v>38917</v>
      </c>
      <c r="E1710">
        <v>388.5</v>
      </c>
      <c r="G1710" s="61">
        <v>38917</v>
      </c>
      <c r="H1710">
        <v>73.900000000000006</v>
      </c>
    </row>
    <row r="1711" spans="1:8" x14ac:dyDescent="0.45">
      <c r="A1711" s="61">
        <v>38918</v>
      </c>
      <c r="B1711">
        <v>366</v>
      </c>
      <c r="D1711" s="61">
        <v>38918</v>
      </c>
      <c r="E1711">
        <v>388.5</v>
      </c>
      <c r="G1711" s="61">
        <v>38918</v>
      </c>
      <c r="H1711">
        <v>73.72</v>
      </c>
    </row>
    <row r="1712" spans="1:8" x14ac:dyDescent="0.45">
      <c r="A1712" s="61">
        <v>38919</v>
      </c>
      <c r="B1712">
        <v>353</v>
      </c>
      <c r="D1712" s="61">
        <v>38919</v>
      </c>
      <c r="E1712">
        <v>373</v>
      </c>
      <c r="G1712" s="61">
        <v>38919</v>
      </c>
      <c r="H1712">
        <v>73.75</v>
      </c>
    </row>
    <row r="1713" spans="1:8" x14ac:dyDescent="0.45">
      <c r="A1713" s="61">
        <v>38922</v>
      </c>
      <c r="B1713">
        <v>353</v>
      </c>
      <c r="D1713" s="61">
        <v>38922</v>
      </c>
      <c r="E1713">
        <v>373</v>
      </c>
      <c r="G1713" s="61">
        <v>38922</v>
      </c>
      <c r="H1713">
        <v>74.61</v>
      </c>
    </row>
    <row r="1714" spans="1:8" x14ac:dyDescent="0.45">
      <c r="A1714" s="61">
        <v>38923</v>
      </c>
      <c r="B1714">
        <v>350</v>
      </c>
      <c r="D1714" s="61">
        <v>38923</v>
      </c>
      <c r="E1714">
        <v>369</v>
      </c>
      <c r="G1714" s="61">
        <v>38923</v>
      </c>
      <c r="H1714">
        <v>73.28</v>
      </c>
    </row>
    <row r="1715" spans="1:8" x14ac:dyDescent="0.45">
      <c r="A1715" s="61">
        <v>38924</v>
      </c>
      <c r="B1715">
        <v>350</v>
      </c>
      <c r="D1715" s="61">
        <v>38924</v>
      </c>
      <c r="E1715">
        <v>369.5</v>
      </c>
      <c r="G1715" s="61">
        <v>38924</v>
      </c>
      <c r="H1715">
        <v>74</v>
      </c>
    </row>
    <row r="1716" spans="1:8" x14ac:dyDescent="0.45">
      <c r="A1716" s="61">
        <v>38925</v>
      </c>
      <c r="B1716">
        <v>351</v>
      </c>
      <c r="D1716" s="61">
        <v>38925</v>
      </c>
      <c r="E1716">
        <v>371</v>
      </c>
      <c r="G1716" s="61">
        <v>38925</v>
      </c>
      <c r="H1716">
        <v>75.010000000000005</v>
      </c>
    </row>
    <row r="1717" spans="1:8" x14ac:dyDescent="0.45">
      <c r="A1717" s="61">
        <v>38926</v>
      </c>
      <c r="B1717">
        <v>351</v>
      </c>
      <c r="D1717" s="61">
        <v>38926</v>
      </c>
      <c r="E1717">
        <v>373.5</v>
      </c>
      <c r="G1717" s="61">
        <v>38926</v>
      </c>
      <c r="H1717">
        <v>73.39</v>
      </c>
    </row>
    <row r="1718" spans="1:8" x14ac:dyDescent="0.45">
      <c r="A1718" s="61">
        <v>38929</v>
      </c>
      <c r="B1718">
        <v>349</v>
      </c>
      <c r="D1718" s="61">
        <v>38929</v>
      </c>
      <c r="E1718">
        <v>368.5</v>
      </c>
      <c r="G1718" s="61">
        <v>38929</v>
      </c>
      <c r="H1718">
        <v>75.150000000000006</v>
      </c>
    </row>
    <row r="1719" spans="1:8" x14ac:dyDescent="0.45">
      <c r="A1719" s="61">
        <v>38930</v>
      </c>
      <c r="B1719">
        <v>349</v>
      </c>
      <c r="D1719" s="61">
        <v>38930</v>
      </c>
      <c r="E1719">
        <v>370</v>
      </c>
      <c r="G1719" s="61">
        <v>38930</v>
      </c>
      <c r="H1719">
        <v>75.89</v>
      </c>
    </row>
    <row r="1720" spans="1:8" x14ac:dyDescent="0.45">
      <c r="A1720" s="61">
        <v>38931</v>
      </c>
      <c r="B1720">
        <v>351</v>
      </c>
      <c r="D1720" s="61">
        <v>38931</v>
      </c>
      <c r="E1720">
        <v>371.5</v>
      </c>
      <c r="G1720" s="61">
        <v>38931</v>
      </c>
      <c r="H1720">
        <v>76.89</v>
      </c>
    </row>
    <row r="1721" spans="1:8" x14ac:dyDescent="0.45">
      <c r="A1721" s="61">
        <v>38932</v>
      </c>
      <c r="B1721">
        <v>352</v>
      </c>
      <c r="D1721" s="61">
        <v>38932</v>
      </c>
      <c r="E1721">
        <v>373</v>
      </c>
      <c r="G1721" s="61">
        <v>38932</v>
      </c>
      <c r="H1721">
        <v>76.56</v>
      </c>
    </row>
    <row r="1722" spans="1:8" x14ac:dyDescent="0.45">
      <c r="A1722" s="61">
        <v>38933</v>
      </c>
      <c r="B1722">
        <v>352</v>
      </c>
      <c r="D1722" s="61">
        <v>38933</v>
      </c>
      <c r="E1722">
        <v>373</v>
      </c>
      <c r="G1722" s="61">
        <v>38933</v>
      </c>
      <c r="H1722">
        <v>76.17</v>
      </c>
    </row>
    <row r="1723" spans="1:8" x14ac:dyDescent="0.45">
      <c r="A1723" s="61">
        <v>38936</v>
      </c>
      <c r="B1723">
        <v>348</v>
      </c>
      <c r="D1723" s="61">
        <v>38936</v>
      </c>
      <c r="E1723">
        <v>371</v>
      </c>
      <c r="G1723" s="61">
        <v>38936</v>
      </c>
      <c r="H1723">
        <v>78.3</v>
      </c>
    </row>
    <row r="1724" spans="1:8" x14ac:dyDescent="0.45">
      <c r="A1724" s="61">
        <v>38937</v>
      </c>
      <c r="B1724">
        <v>353</v>
      </c>
      <c r="D1724" s="61">
        <v>38937</v>
      </c>
      <c r="E1724">
        <v>375.5</v>
      </c>
      <c r="G1724" s="61">
        <v>38937</v>
      </c>
      <c r="H1724">
        <v>77.55</v>
      </c>
    </row>
    <row r="1725" spans="1:8" x14ac:dyDescent="0.45">
      <c r="A1725" s="61">
        <v>38938</v>
      </c>
      <c r="B1725">
        <v>353</v>
      </c>
      <c r="D1725" s="61">
        <v>38938</v>
      </c>
      <c r="E1725">
        <v>378</v>
      </c>
      <c r="G1725" s="61">
        <v>38938</v>
      </c>
      <c r="H1725">
        <v>77.28</v>
      </c>
    </row>
    <row r="1726" spans="1:8" x14ac:dyDescent="0.45">
      <c r="A1726" s="61">
        <v>38939</v>
      </c>
      <c r="B1726">
        <v>358</v>
      </c>
      <c r="D1726" s="61">
        <v>38939</v>
      </c>
      <c r="E1726">
        <v>382</v>
      </c>
      <c r="G1726" s="61">
        <v>38939</v>
      </c>
      <c r="H1726">
        <v>75.28</v>
      </c>
    </row>
    <row r="1727" spans="1:8" x14ac:dyDescent="0.45">
      <c r="A1727" s="61">
        <v>38940</v>
      </c>
      <c r="B1727">
        <v>350</v>
      </c>
      <c r="D1727" s="61">
        <v>38940</v>
      </c>
      <c r="E1727">
        <v>369.5</v>
      </c>
      <c r="G1727" s="61">
        <v>38940</v>
      </c>
      <c r="H1727">
        <v>75.63</v>
      </c>
    </row>
    <row r="1728" spans="1:8" x14ac:dyDescent="0.45">
      <c r="A1728" s="61">
        <v>38943</v>
      </c>
      <c r="B1728">
        <v>345</v>
      </c>
      <c r="D1728" s="61">
        <v>38943</v>
      </c>
      <c r="E1728">
        <v>362</v>
      </c>
      <c r="G1728" s="61">
        <v>38943</v>
      </c>
      <c r="H1728">
        <v>74.3</v>
      </c>
    </row>
    <row r="1729" spans="1:8" x14ac:dyDescent="0.45">
      <c r="A1729" s="61">
        <v>38944</v>
      </c>
      <c r="B1729">
        <v>345</v>
      </c>
      <c r="D1729" s="61">
        <v>38944</v>
      </c>
      <c r="E1729">
        <v>356</v>
      </c>
      <c r="G1729" s="61">
        <v>38944</v>
      </c>
      <c r="H1729">
        <v>73.8</v>
      </c>
    </row>
    <row r="1730" spans="1:8" x14ac:dyDescent="0.45">
      <c r="A1730" s="61">
        <v>38945</v>
      </c>
      <c r="B1730">
        <v>336</v>
      </c>
      <c r="D1730" s="61">
        <v>38945</v>
      </c>
      <c r="E1730">
        <v>360</v>
      </c>
      <c r="G1730" s="61">
        <v>38945</v>
      </c>
      <c r="H1730">
        <v>73.08</v>
      </c>
    </row>
    <row r="1731" spans="1:8" x14ac:dyDescent="0.45">
      <c r="A1731" s="61">
        <v>38946</v>
      </c>
      <c r="B1731">
        <v>334</v>
      </c>
      <c r="D1731" s="61">
        <v>38946</v>
      </c>
      <c r="E1731">
        <v>352.5</v>
      </c>
      <c r="G1731" s="61">
        <v>38946</v>
      </c>
      <c r="H1731">
        <v>71.58</v>
      </c>
    </row>
    <row r="1732" spans="1:8" x14ac:dyDescent="0.45">
      <c r="A1732" s="61">
        <v>38947</v>
      </c>
      <c r="B1732">
        <v>334</v>
      </c>
      <c r="D1732" s="61">
        <v>38947</v>
      </c>
      <c r="E1732">
        <v>356</v>
      </c>
      <c r="G1732" s="61">
        <v>38947</v>
      </c>
      <c r="H1732">
        <v>72.3</v>
      </c>
    </row>
    <row r="1733" spans="1:8" x14ac:dyDescent="0.45">
      <c r="A1733" s="61">
        <v>38950</v>
      </c>
      <c r="B1733">
        <v>336</v>
      </c>
      <c r="D1733" s="61">
        <v>38950</v>
      </c>
      <c r="E1733">
        <v>359.5</v>
      </c>
      <c r="G1733" s="61">
        <v>38950</v>
      </c>
      <c r="H1733">
        <v>73.38</v>
      </c>
    </row>
    <row r="1734" spans="1:8" x14ac:dyDescent="0.45">
      <c r="A1734" s="61">
        <v>38951</v>
      </c>
      <c r="B1734">
        <v>336</v>
      </c>
      <c r="D1734" s="61">
        <v>38951</v>
      </c>
      <c r="E1734">
        <v>358</v>
      </c>
      <c r="G1734" s="61">
        <v>38951</v>
      </c>
      <c r="H1734">
        <v>73.239999999999995</v>
      </c>
    </row>
    <row r="1735" spans="1:8" x14ac:dyDescent="0.45">
      <c r="A1735" s="61">
        <v>38952</v>
      </c>
      <c r="B1735">
        <v>335</v>
      </c>
      <c r="D1735" s="61">
        <v>38952</v>
      </c>
      <c r="E1735">
        <v>357.5</v>
      </c>
      <c r="G1735" s="61">
        <v>38952</v>
      </c>
      <c r="H1735">
        <v>72.02</v>
      </c>
    </row>
    <row r="1736" spans="1:8" x14ac:dyDescent="0.45">
      <c r="A1736" s="61">
        <v>38953</v>
      </c>
      <c r="B1736">
        <v>333</v>
      </c>
      <c r="D1736" s="61">
        <v>38953</v>
      </c>
      <c r="E1736">
        <v>350</v>
      </c>
      <c r="G1736" s="61">
        <v>38953</v>
      </c>
      <c r="H1736">
        <v>72.680000000000007</v>
      </c>
    </row>
    <row r="1737" spans="1:8" x14ac:dyDescent="0.45">
      <c r="A1737" s="61">
        <v>38954</v>
      </c>
      <c r="B1737">
        <v>328.5</v>
      </c>
      <c r="D1737" s="61">
        <v>38954</v>
      </c>
      <c r="E1737">
        <v>349</v>
      </c>
      <c r="G1737" s="61">
        <v>38954</v>
      </c>
      <c r="H1737">
        <v>72.7</v>
      </c>
    </row>
    <row r="1738" spans="1:8" x14ac:dyDescent="0.45">
      <c r="A1738" s="61">
        <v>38957</v>
      </c>
      <c r="B1738">
        <v>328.5</v>
      </c>
      <c r="D1738" s="61">
        <v>38957</v>
      </c>
      <c r="E1738">
        <v>349</v>
      </c>
      <c r="G1738" s="61">
        <v>38957</v>
      </c>
      <c r="H1738">
        <v>70.819999999999993</v>
      </c>
    </row>
    <row r="1739" spans="1:8" x14ac:dyDescent="0.45">
      <c r="A1739" s="61">
        <v>38958</v>
      </c>
      <c r="B1739">
        <v>328.5</v>
      </c>
      <c r="D1739" s="61">
        <v>38958</v>
      </c>
      <c r="E1739">
        <v>350.5</v>
      </c>
      <c r="G1739" s="61">
        <v>38958</v>
      </c>
      <c r="H1739">
        <v>69.86</v>
      </c>
    </row>
    <row r="1740" spans="1:8" x14ac:dyDescent="0.45">
      <c r="A1740" s="61">
        <v>38959</v>
      </c>
      <c r="B1740">
        <v>326</v>
      </c>
      <c r="D1740" s="61">
        <v>38959</v>
      </c>
      <c r="E1740">
        <v>350</v>
      </c>
      <c r="G1740" s="61">
        <v>38959</v>
      </c>
      <c r="H1740">
        <v>70.180000000000007</v>
      </c>
    </row>
    <row r="1741" spans="1:8" x14ac:dyDescent="0.45">
      <c r="A1741" s="61">
        <v>38960</v>
      </c>
      <c r="B1741">
        <v>326</v>
      </c>
      <c r="D1741" s="61">
        <v>38960</v>
      </c>
      <c r="E1741">
        <v>350</v>
      </c>
      <c r="G1741" s="61">
        <v>38960</v>
      </c>
      <c r="H1741">
        <v>70.25</v>
      </c>
    </row>
    <row r="1742" spans="1:8" x14ac:dyDescent="0.45">
      <c r="A1742" s="61">
        <v>38961</v>
      </c>
      <c r="B1742">
        <v>325</v>
      </c>
      <c r="D1742" s="61">
        <v>38961</v>
      </c>
      <c r="E1742">
        <v>348</v>
      </c>
      <c r="G1742" s="61">
        <v>38961</v>
      </c>
      <c r="H1742">
        <v>69.150000000000006</v>
      </c>
    </row>
    <row r="1743" spans="1:8" x14ac:dyDescent="0.45">
      <c r="A1743" s="61">
        <v>38964</v>
      </c>
      <c r="B1743">
        <v>318</v>
      </c>
      <c r="D1743" s="61">
        <v>38964</v>
      </c>
      <c r="E1743">
        <v>343</v>
      </c>
      <c r="G1743" s="61">
        <v>38964</v>
      </c>
      <c r="H1743">
        <v>67.709999999999994</v>
      </c>
    </row>
    <row r="1744" spans="1:8" x14ac:dyDescent="0.45">
      <c r="A1744" s="61">
        <v>38965</v>
      </c>
      <c r="B1744">
        <v>314</v>
      </c>
      <c r="D1744" s="61">
        <v>38965</v>
      </c>
      <c r="E1744">
        <v>338</v>
      </c>
      <c r="G1744" s="61">
        <v>38965</v>
      </c>
      <c r="H1744">
        <v>68.09</v>
      </c>
    </row>
    <row r="1745" spans="1:8" x14ac:dyDescent="0.45">
      <c r="A1745" s="61">
        <v>38966</v>
      </c>
      <c r="B1745">
        <v>318</v>
      </c>
      <c r="D1745" s="61">
        <v>38966</v>
      </c>
      <c r="E1745">
        <v>343</v>
      </c>
      <c r="G1745" s="61">
        <v>38966</v>
      </c>
      <c r="H1745">
        <v>66.930000000000007</v>
      </c>
    </row>
    <row r="1746" spans="1:8" x14ac:dyDescent="0.45">
      <c r="A1746" s="61">
        <v>38967</v>
      </c>
      <c r="B1746">
        <v>317.5</v>
      </c>
      <c r="D1746" s="61">
        <v>38967</v>
      </c>
      <c r="E1746">
        <v>341.5</v>
      </c>
      <c r="G1746" s="61">
        <v>38967</v>
      </c>
      <c r="H1746">
        <v>66.53</v>
      </c>
    </row>
    <row r="1747" spans="1:8" x14ac:dyDescent="0.45">
      <c r="A1747" s="61">
        <v>38968</v>
      </c>
      <c r="B1747">
        <v>314</v>
      </c>
      <c r="D1747" s="61">
        <v>38968</v>
      </c>
      <c r="E1747">
        <v>339.5</v>
      </c>
      <c r="G1747" s="61">
        <v>38968</v>
      </c>
      <c r="H1747">
        <v>65.33</v>
      </c>
    </row>
    <row r="1748" spans="1:8" x14ac:dyDescent="0.45">
      <c r="A1748" s="61">
        <v>38971</v>
      </c>
      <c r="B1748">
        <v>314</v>
      </c>
      <c r="D1748" s="61">
        <v>38971</v>
      </c>
      <c r="E1748">
        <v>338</v>
      </c>
      <c r="G1748" s="61">
        <v>38971</v>
      </c>
      <c r="H1748">
        <v>64.55</v>
      </c>
    </row>
    <row r="1749" spans="1:8" x14ac:dyDescent="0.45">
      <c r="A1749" s="61">
        <v>38972</v>
      </c>
      <c r="B1749">
        <v>312</v>
      </c>
      <c r="D1749" s="61">
        <v>38972</v>
      </c>
      <c r="E1749">
        <v>337</v>
      </c>
      <c r="G1749" s="61">
        <v>38972</v>
      </c>
      <c r="H1749">
        <v>62.99</v>
      </c>
    </row>
    <row r="1750" spans="1:8" x14ac:dyDescent="0.45">
      <c r="A1750" s="61">
        <v>38973</v>
      </c>
      <c r="B1750">
        <v>292</v>
      </c>
      <c r="D1750" s="61">
        <v>38973</v>
      </c>
      <c r="E1750">
        <v>313</v>
      </c>
      <c r="G1750" s="61">
        <v>38973</v>
      </c>
      <c r="H1750">
        <v>62.99</v>
      </c>
    </row>
    <row r="1751" spans="1:8" x14ac:dyDescent="0.45">
      <c r="A1751" s="61">
        <v>38974</v>
      </c>
      <c r="B1751">
        <v>310</v>
      </c>
      <c r="D1751" s="61">
        <v>38974</v>
      </c>
      <c r="E1751">
        <v>335</v>
      </c>
      <c r="G1751" s="61">
        <v>38974</v>
      </c>
      <c r="H1751">
        <v>62.24</v>
      </c>
    </row>
    <row r="1752" spans="1:8" x14ac:dyDescent="0.45">
      <c r="A1752" s="61">
        <v>38975</v>
      </c>
      <c r="B1752">
        <v>308</v>
      </c>
      <c r="D1752" s="61">
        <v>38975</v>
      </c>
      <c r="E1752">
        <v>334</v>
      </c>
      <c r="G1752" s="61">
        <v>38975</v>
      </c>
      <c r="H1752">
        <v>63.33</v>
      </c>
    </row>
    <row r="1753" spans="1:8" x14ac:dyDescent="0.45">
      <c r="A1753" s="61">
        <v>38978</v>
      </c>
      <c r="B1753">
        <v>304</v>
      </c>
      <c r="D1753" s="61">
        <v>38978</v>
      </c>
      <c r="E1753">
        <v>331</v>
      </c>
      <c r="G1753" s="61">
        <v>38978</v>
      </c>
      <c r="H1753">
        <v>64.05</v>
      </c>
    </row>
    <row r="1754" spans="1:8" x14ac:dyDescent="0.45">
      <c r="A1754" s="61">
        <v>38979</v>
      </c>
      <c r="B1754">
        <v>303</v>
      </c>
      <c r="D1754" s="61">
        <v>38979</v>
      </c>
      <c r="E1754">
        <v>330</v>
      </c>
      <c r="G1754" s="61">
        <v>38979</v>
      </c>
      <c r="H1754">
        <v>62.17</v>
      </c>
    </row>
    <row r="1755" spans="1:8" x14ac:dyDescent="0.45">
      <c r="A1755" s="61">
        <v>38980</v>
      </c>
      <c r="B1755">
        <v>292</v>
      </c>
      <c r="D1755" s="61">
        <v>38980</v>
      </c>
      <c r="E1755">
        <v>318</v>
      </c>
      <c r="G1755" s="61">
        <v>38980</v>
      </c>
      <c r="H1755">
        <v>60.47</v>
      </c>
    </row>
    <row r="1756" spans="1:8" x14ac:dyDescent="0.45">
      <c r="A1756" s="61">
        <v>38981</v>
      </c>
      <c r="B1756">
        <v>295</v>
      </c>
      <c r="D1756" s="61">
        <v>38981</v>
      </c>
      <c r="E1756">
        <v>320</v>
      </c>
      <c r="G1756" s="61">
        <v>38981</v>
      </c>
      <c r="H1756">
        <v>61.34</v>
      </c>
    </row>
    <row r="1757" spans="1:8" x14ac:dyDescent="0.45">
      <c r="A1757" s="61">
        <v>38982</v>
      </c>
      <c r="B1757">
        <v>295</v>
      </c>
      <c r="D1757" s="61">
        <v>38982</v>
      </c>
      <c r="E1757">
        <v>320</v>
      </c>
      <c r="G1757" s="61">
        <v>38982</v>
      </c>
      <c r="H1757">
        <v>60.41</v>
      </c>
    </row>
    <row r="1758" spans="1:8" x14ac:dyDescent="0.45">
      <c r="A1758" s="61">
        <v>38985</v>
      </c>
      <c r="B1758">
        <v>291</v>
      </c>
      <c r="D1758" s="61">
        <v>38985</v>
      </c>
      <c r="E1758">
        <v>314</v>
      </c>
      <c r="G1758" s="61">
        <v>38985</v>
      </c>
      <c r="H1758">
        <v>60.8</v>
      </c>
    </row>
    <row r="1759" spans="1:8" x14ac:dyDescent="0.45">
      <c r="A1759" s="61">
        <v>38986</v>
      </c>
      <c r="B1759">
        <v>288</v>
      </c>
      <c r="D1759" s="61">
        <v>38986</v>
      </c>
      <c r="E1759">
        <v>310</v>
      </c>
      <c r="G1759" s="61">
        <v>38986</v>
      </c>
      <c r="H1759">
        <v>60.12</v>
      </c>
    </row>
    <row r="1760" spans="1:8" x14ac:dyDescent="0.45">
      <c r="A1760" s="61">
        <v>38987</v>
      </c>
      <c r="B1760">
        <v>294</v>
      </c>
      <c r="D1760" s="61">
        <v>38987</v>
      </c>
      <c r="E1760">
        <v>315</v>
      </c>
      <c r="G1760" s="61">
        <v>38987</v>
      </c>
      <c r="H1760">
        <v>62.21</v>
      </c>
    </row>
    <row r="1761" spans="1:8" x14ac:dyDescent="0.45">
      <c r="A1761" s="61">
        <v>38988</v>
      </c>
      <c r="B1761">
        <v>294</v>
      </c>
      <c r="D1761" s="61">
        <v>38988</v>
      </c>
      <c r="E1761">
        <v>315</v>
      </c>
      <c r="G1761" s="61">
        <v>38988</v>
      </c>
      <c r="H1761">
        <v>62.54</v>
      </c>
    </row>
    <row r="1762" spans="1:8" x14ac:dyDescent="0.45">
      <c r="A1762" s="61">
        <v>38989</v>
      </c>
      <c r="B1762">
        <v>297</v>
      </c>
      <c r="D1762" s="61">
        <v>38989</v>
      </c>
      <c r="E1762">
        <v>318</v>
      </c>
      <c r="G1762" s="61">
        <v>38989</v>
      </c>
      <c r="H1762">
        <v>62.48</v>
      </c>
    </row>
    <row r="1763" spans="1:8" x14ac:dyDescent="0.45">
      <c r="A1763" s="61">
        <v>38992</v>
      </c>
      <c r="B1763">
        <v>289</v>
      </c>
      <c r="D1763" s="61">
        <v>38992</v>
      </c>
      <c r="E1763">
        <v>313</v>
      </c>
      <c r="G1763" s="61">
        <v>38992</v>
      </c>
      <c r="H1763">
        <v>60.45</v>
      </c>
    </row>
    <row r="1764" spans="1:8" x14ac:dyDescent="0.45">
      <c r="A1764" s="61">
        <v>38993</v>
      </c>
      <c r="B1764">
        <v>288</v>
      </c>
      <c r="D1764" s="61">
        <v>38993</v>
      </c>
      <c r="E1764">
        <v>311</v>
      </c>
      <c r="G1764" s="61">
        <v>38993</v>
      </c>
      <c r="H1764">
        <v>58.43</v>
      </c>
    </row>
    <row r="1765" spans="1:8" x14ac:dyDescent="0.45">
      <c r="A1765" s="61">
        <v>38994</v>
      </c>
      <c r="B1765">
        <v>285</v>
      </c>
      <c r="D1765" s="61">
        <v>38994</v>
      </c>
      <c r="E1765">
        <v>306</v>
      </c>
      <c r="G1765" s="61">
        <v>38994</v>
      </c>
      <c r="H1765">
        <v>59.22</v>
      </c>
    </row>
    <row r="1766" spans="1:8" x14ac:dyDescent="0.45">
      <c r="A1766" s="61">
        <v>38995</v>
      </c>
      <c r="B1766">
        <v>284</v>
      </c>
      <c r="D1766" s="61">
        <v>38995</v>
      </c>
      <c r="E1766">
        <v>305</v>
      </c>
      <c r="G1766" s="61">
        <v>38995</v>
      </c>
      <c r="H1766">
        <v>60</v>
      </c>
    </row>
    <row r="1767" spans="1:8" x14ac:dyDescent="0.45">
      <c r="A1767" s="61">
        <v>38996</v>
      </c>
      <c r="B1767">
        <v>288</v>
      </c>
      <c r="D1767" s="61">
        <v>38996</v>
      </c>
      <c r="E1767">
        <v>310</v>
      </c>
      <c r="G1767" s="61">
        <v>38996</v>
      </c>
      <c r="H1767">
        <v>59.83</v>
      </c>
    </row>
    <row r="1768" spans="1:8" x14ac:dyDescent="0.45">
      <c r="A1768" s="61">
        <v>38999</v>
      </c>
      <c r="B1768">
        <v>283</v>
      </c>
      <c r="D1768" s="61">
        <v>38999</v>
      </c>
      <c r="E1768">
        <v>305</v>
      </c>
      <c r="G1768" s="61">
        <v>38999</v>
      </c>
      <c r="H1768">
        <v>60.54</v>
      </c>
    </row>
    <row r="1769" spans="1:8" x14ac:dyDescent="0.45">
      <c r="A1769" s="61">
        <v>39000</v>
      </c>
      <c r="B1769">
        <v>294</v>
      </c>
      <c r="D1769" s="61">
        <v>39000</v>
      </c>
      <c r="E1769">
        <v>314</v>
      </c>
      <c r="G1769" s="61">
        <v>39000</v>
      </c>
      <c r="H1769">
        <v>59.34</v>
      </c>
    </row>
    <row r="1770" spans="1:8" x14ac:dyDescent="0.45">
      <c r="A1770" s="61">
        <v>39001</v>
      </c>
      <c r="B1770">
        <v>291</v>
      </c>
      <c r="D1770" s="61">
        <v>39001</v>
      </c>
      <c r="E1770">
        <v>311</v>
      </c>
      <c r="G1770" s="61">
        <v>39001</v>
      </c>
      <c r="H1770">
        <v>58.65</v>
      </c>
    </row>
    <row r="1771" spans="1:8" x14ac:dyDescent="0.45">
      <c r="A1771" s="61">
        <v>39002</v>
      </c>
      <c r="B1771">
        <v>295</v>
      </c>
      <c r="D1771" s="61">
        <v>39002</v>
      </c>
      <c r="E1771">
        <v>315</v>
      </c>
      <c r="G1771" s="61">
        <v>39002</v>
      </c>
      <c r="H1771">
        <v>58.76</v>
      </c>
    </row>
    <row r="1772" spans="1:8" x14ac:dyDescent="0.45">
      <c r="A1772" s="61">
        <v>39003</v>
      </c>
      <c r="B1772">
        <v>292</v>
      </c>
      <c r="D1772" s="61">
        <v>39003</v>
      </c>
      <c r="E1772">
        <v>313</v>
      </c>
      <c r="G1772" s="61">
        <v>39003</v>
      </c>
      <c r="H1772">
        <v>59.52</v>
      </c>
    </row>
    <row r="1773" spans="1:8" x14ac:dyDescent="0.45">
      <c r="A1773" s="61">
        <v>39006</v>
      </c>
      <c r="B1773">
        <v>298</v>
      </c>
      <c r="D1773" s="61">
        <v>39006</v>
      </c>
      <c r="E1773">
        <v>316</v>
      </c>
      <c r="G1773" s="61">
        <v>39006</v>
      </c>
      <c r="H1773">
        <v>59.96</v>
      </c>
    </row>
    <row r="1774" spans="1:8" x14ac:dyDescent="0.45">
      <c r="A1774" s="61">
        <v>39007</v>
      </c>
      <c r="B1774">
        <v>292</v>
      </c>
      <c r="D1774" s="61">
        <v>39007</v>
      </c>
      <c r="E1774">
        <v>313</v>
      </c>
      <c r="G1774" s="61">
        <v>39007</v>
      </c>
      <c r="H1774">
        <v>60.94</v>
      </c>
    </row>
    <row r="1775" spans="1:8" x14ac:dyDescent="0.45">
      <c r="A1775" s="61">
        <v>39008</v>
      </c>
      <c r="B1775">
        <v>291</v>
      </c>
      <c r="D1775" s="61">
        <v>39008</v>
      </c>
      <c r="E1775">
        <v>315</v>
      </c>
      <c r="G1775" s="61">
        <v>39008</v>
      </c>
      <c r="H1775">
        <v>59.58</v>
      </c>
    </row>
    <row r="1776" spans="1:8" x14ac:dyDescent="0.45">
      <c r="A1776" s="61">
        <v>39009</v>
      </c>
      <c r="B1776">
        <v>289</v>
      </c>
      <c r="D1776" s="61">
        <v>39009</v>
      </c>
      <c r="E1776">
        <v>312</v>
      </c>
      <c r="G1776" s="61">
        <v>39009</v>
      </c>
      <c r="H1776">
        <v>60.87</v>
      </c>
    </row>
    <row r="1777" spans="1:8" x14ac:dyDescent="0.45">
      <c r="A1777" s="61">
        <v>39010</v>
      </c>
      <c r="B1777">
        <v>291</v>
      </c>
      <c r="D1777" s="61">
        <v>39010</v>
      </c>
      <c r="E1777">
        <v>315</v>
      </c>
      <c r="G1777" s="61">
        <v>39010</v>
      </c>
      <c r="H1777">
        <v>59.68</v>
      </c>
    </row>
    <row r="1778" spans="1:8" x14ac:dyDescent="0.45">
      <c r="A1778" s="61">
        <v>39013</v>
      </c>
      <c r="B1778">
        <v>291</v>
      </c>
      <c r="D1778" s="61">
        <v>39013</v>
      </c>
      <c r="E1778">
        <v>315</v>
      </c>
      <c r="G1778" s="61">
        <v>39013</v>
      </c>
      <c r="H1778">
        <v>59.21</v>
      </c>
    </row>
    <row r="1779" spans="1:8" x14ac:dyDescent="0.45">
      <c r="A1779" s="61">
        <v>39014</v>
      </c>
      <c r="B1779">
        <v>298</v>
      </c>
      <c r="D1779" s="61">
        <v>39014</v>
      </c>
      <c r="E1779">
        <v>319</v>
      </c>
      <c r="G1779" s="61">
        <v>39014</v>
      </c>
      <c r="H1779">
        <v>59.86</v>
      </c>
    </row>
    <row r="1780" spans="1:8" x14ac:dyDescent="0.45">
      <c r="A1780" s="61">
        <v>39015</v>
      </c>
      <c r="B1780">
        <v>291</v>
      </c>
      <c r="D1780" s="61">
        <v>39015</v>
      </c>
      <c r="E1780">
        <v>315</v>
      </c>
      <c r="G1780" s="61">
        <v>39015</v>
      </c>
      <c r="H1780">
        <v>62.05</v>
      </c>
    </row>
    <row r="1781" spans="1:8" x14ac:dyDescent="0.45">
      <c r="A1781" s="61">
        <v>39016</v>
      </c>
      <c r="B1781">
        <v>295</v>
      </c>
      <c r="D1781" s="61">
        <v>39016</v>
      </c>
      <c r="E1781">
        <v>314.5</v>
      </c>
      <c r="G1781" s="61">
        <v>39016</v>
      </c>
      <c r="H1781">
        <v>60.77</v>
      </c>
    </row>
    <row r="1782" spans="1:8" x14ac:dyDescent="0.45">
      <c r="A1782" s="61">
        <v>39017</v>
      </c>
      <c r="B1782">
        <v>296</v>
      </c>
      <c r="D1782" s="61">
        <v>39017</v>
      </c>
      <c r="E1782">
        <v>315</v>
      </c>
      <c r="G1782" s="61">
        <v>39017</v>
      </c>
      <c r="H1782">
        <v>61.08</v>
      </c>
    </row>
    <row r="1783" spans="1:8" x14ac:dyDescent="0.45">
      <c r="A1783" s="61">
        <v>39020</v>
      </c>
      <c r="B1783">
        <v>284</v>
      </c>
      <c r="D1783" s="61">
        <v>39020</v>
      </c>
      <c r="E1783">
        <v>308</v>
      </c>
      <c r="G1783" s="61">
        <v>39020</v>
      </c>
      <c r="H1783">
        <v>58.68</v>
      </c>
    </row>
    <row r="1784" spans="1:8" x14ac:dyDescent="0.45">
      <c r="A1784" s="61">
        <v>39021</v>
      </c>
      <c r="B1784">
        <v>280</v>
      </c>
      <c r="D1784" s="61">
        <v>39021</v>
      </c>
      <c r="E1784">
        <v>300</v>
      </c>
      <c r="G1784" s="61">
        <v>39021</v>
      </c>
      <c r="H1784">
        <v>59.03</v>
      </c>
    </row>
    <row r="1785" spans="1:8" x14ac:dyDescent="0.45">
      <c r="A1785" s="61">
        <v>39022</v>
      </c>
      <c r="B1785">
        <v>278</v>
      </c>
      <c r="D1785" s="61">
        <v>39022</v>
      </c>
      <c r="E1785">
        <v>298</v>
      </c>
      <c r="G1785" s="61">
        <v>39022</v>
      </c>
      <c r="H1785">
        <v>58.98</v>
      </c>
    </row>
    <row r="1786" spans="1:8" x14ac:dyDescent="0.45">
      <c r="A1786" s="61">
        <v>39023</v>
      </c>
      <c r="B1786">
        <v>278</v>
      </c>
      <c r="D1786" s="61">
        <v>39023</v>
      </c>
      <c r="E1786">
        <v>298</v>
      </c>
      <c r="G1786" s="61">
        <v>39023</v>
      </c>
      <c r="H1786">
        <v>57.87</v>
      </c>
    </row>
    <row r="1787" spans="1:8" x14ac:dyDescent="0.45">
      <c r="A1787" s="61">
        <v>39024</v>
      </c>
      <c r="B1787">
        <v>277</v>
      </c>
      <c r="D1787" s="61">
        <v>39024</v>
      </c>
      <c r="E1787">
        <v>297</v>
      </c>
      <c r="G1787" s="61">
        <v>39024</v>
      </c>
      <c r="H1787">
        <v>59.15</v>
      </c>
    </row>
    <row r="1788" spans="1:8" x14ac:dyDescent="0.45">
      <c r="A1788" s="61">
        <v>39027</v>
      </c>
      <c r="B1788">
        <v>282</v>
      </c>
      <c r="D1788" s="61">
        <v>39027</v>
      </c>
      <c r="E1788">
        <v>302</v>
      </c>
      <c r="G1788" s="61">
        <v>39027</v>
      </c>
      <c r="H1788">
        <v>59.75</v>
      </c>
    </row>
    <row r="1789" spans="1:8" x14ac:dyDescent="0.45">
      <c r="A1789" s="61">
        <v>39028</v>
      </c>
      <c r="B1789">
        <v>288</v>
      </c>
      <c r="D1789" s="61">
        <v>39028</v>
      </c>
      <c r="E1789">
        <v>308</v>
      </c>
      <c r="G1789" s="61">
        <v>39028</v>
      </c>
      <c r="H1789">
        <v>58.48</v>
      </c>
    </row>
    <row r="1790" spans="1:8" x14ac:dyDescent="0.45">
      <c r="A1790" s="61">
        <v>39029</v>
      </c>
      <c r="B1790">
        <v>288</v>
      </c>
      <c r="D1790" s="61">
        <v>39029</v>
      </c>
      <c r="E1790">
        <v>308</v>
      </c>
      <c r="G1790" s="61">
        <v>39029</v>
      </c>
      <c r="H1790">
        <v>59.59</v>
      </c>
    </row>
    <row r="1791" spans="1:8" x14ac:dyDescent="0.45">
      <c r="A1791" s="61">
        <v>39030</v>
      </c>
      <c r="B1791">
        <v>288</v>
      </c>
      <c r="D1791" s="61">
        <v>39030</v>
      </c>
      <c r="E1791">
        <v>308</v>
      </c>
      <c r="G1791" s="61">
        <v>39030</v>
      </c>
      <c r="H1791">
        <v>61.32</v>
      </c>
    </row>
    <row r="1792" spans="1:8" x14ac:dyDescent="0.45">
      <c r="A1792" s="61">
        <v>39031</v>
      </c>
      <c r="B1792">
        <v>296</v>
      </c>
      <c r="D1792" s="61">
        <v>39031</v>
      </c>
      <c r="E1792">
        <v>315</v>
      </c>
      <c r="G1792" s="61">
        <v>39031</v>
      </c>
      <c r="H1792">
        <v>59.71</v>
      </c>
    </row>
    <row r="1793" spans="1:8" x14ac:dyDescent="0.45">
      <c r="A1793" s="61">
        <v>39034</v>
      </c>
      <c r="B1793">
        <v>292</v>
      </c>
      <c r="D1793" s="61">
        <v>39034</v>
      </c>
      <c r="E1793">
        <v>312</v>
      </c>
      <c r="G1793" s="61">
        <v>39034</v>
      </c>
      <c r="H1793">
        <v>59.05</v>
      </c>
    </row>
    <row r="1794" spans="1:8" x14ac:dyDescent="0.45">
      <c r="A1794" s="61">
        <v>39035</v>
      </c>
      <c r="B1794">
        <v>287</v>
      </c>
      <c r="D1794" s="61">
        <v>39035</v>
      </c>
      <c r="E1794">
        <v>308</v>
      </c>
      <c r="G1794" s="61">
        <v>39035</v>
      </c>
      <c r="H1794">
        <v>58.84</v>
      </c>
    </row>
    <row r="1795" spans="1:8" x14ac:dyDescent="0.45">
      <c r="A1795" s="61">
        <v>39036</v>
      </c>
      <c r="B1795">
        <v>286</v>
      </c>
      <c r="D1795" s="61">
        <v>39036</v>
      </c>
      <c r="E1795">
        <v>306</v>
      </c>
      <c r="G1795" s="61">
        <v>39036</v>
      </c>
      <c r="H1795">
        <v>59.46</v>
      </c>
    </row>
    <row r="1796" spans="1:8" x14ac:dyDescent="0.45">
      <c r="A1796" s="61">
        <v>39037</v>
      </c>
      <c r="B1796">
        <v>287</v>
      </c>
      <c r="D1796" s="61">
        <v>39037</v>
      </c>
      <c r="E1796">
        <v>307</v>
      </c>
      <c r="G1796" s="61">
        <v>39037</v>
      </c>
      <c r="H1796">
        <v>58.54</v>
      </c>
    </row>
    <row r="1797" spans="1:8" x14ac:dyDescent="0.45">
      <c r="A1797" s="61">
        <v>39038</v>
      </c>
      <c r="B1797">
        <v>287</v>
      </c>
      <c r="D1797" s="61">
        <v>39038</v>
      </c>
      <c r="E1797">
        <v>307</v>
      </c>
      <c r="G1797" s="61">
        <v>39038</v>
      </c>
      <c r="H1797">
        <v>58.99</v>
      </c>
    </row>
    <row r="1798" spans="1:8" x14ac:dyDescent="0.45">
      <c r="A1798" s="61">
        <v>39041</v>
      </c>
      <c r="B1798">
        <v>276</v>
      </c>
      <c r="D1798" s="61">
        <v>39041</v>
      </c>
      <c r="E1798">
        <v>296</v>
      </c>
      <c r="G1798" s="61">
        <v>39041</v>
      </c>
      <c r="H1798">
        <v>58.98</v>
      </c>
    </row>
    <row r="1799" spans="1:8" x14ac:dyDescent="0.45">
      <c r="A1799" s="61">
        <v>39042</v>
      </c>
      <c r="B1799">
        <v>278</v>
      </c>
      <c r="D1799" s="61">
        <v>39042</v>
      </c>
      <c r="E1799">
        <v>298</v>
      </c>
      <c r="G1799" s="61">
        <v>39042</v>
      </c>
      <c r="H1799">
        <v>60.39</v>
      </c>
    </row>
    <row r="1800" spans="1:8" x14ac:dyDescent="0.45">
      <c r="A1800" s="61">
        <v>39043</v>
      </c>
      <c r="B1800">
        <v>281</v>
      </c>
      <c r="D1800" s="61">
        <v>39043</v>
      </c>
      <c r="E1800">
        <v>301</v>
      </c>
      <c r="G1800" s="61">
        <v>39043</v>
      </c>
      <c r="H1800">
        <v>59.49</v>
      </c>
    </row>
    <row r="1801" spans="1:8" x14ac:dyDescent="0.45">
      <c r="A1801" s="61">
        <v>39044</v>
      </c>
      <c r="B1801">
        <v>278</v>
      </c>
      <c r="D1801" s="61">
        <v>39044</v>
      </c>
      <c r="E1801">
        <v>298</v>
      </c>
      <c r="G1801" s="61">
        <v>39044</v>
      </c>
      <c r="H1801">
        <v>59.35</v>
      </c>
    </row>
    <row r="1802" spans="1:8" x14ac:dyDescent="0.45">
      <c r="A1802" s="61">
        <v>39045</v>
      </c>
      <c r="B1802">
        <v>278</v>
      </c>
      <c r="D1802" s="61">
        <v>39045</v>
      </c>
      <c r="E1802">
        <v>298</v>
      </c>
      <c r="G1802" s="61">
        <v>39045</v>
      </c>
      <c r="H1802">
        <v>60.03</v>
      </c>
    </row>
    <row r="1803" spans="1:8" x14ac:dyDescent="0.45">
      <c r="A1803" s="61">
        <v>39048</v>
      </c>
      <c r="B1803">
        <v>280</v>
      </c>
      <c r="D1803" s="61">
        <v>39048</v>
      </c>
      <c r="E1803">
        <v>301</v>
      </c>
      <c r="G1803" s="61">
        <v>39048</v>
      </c>
      <c r="H1803">
        <v>60.44</v>
      </c>
    </row>
    <row r="1804" spans="1:8" x14ac:dyDescent="0.45">
      <c r="A1804" s="61">
        <v>39049</v>
      </c>
      <c r="B1804">
        <v>278</v>
      </c>
      <c r="D1804" s="61">
        <v>39049</v>
      </c>
      <c r="E1804">
        <v>299</v>
      </c>
      <c r="G1804" s="61">
        <v>39049</v>
      </c>
      <c r="H1804">
        <v>61.21</v>
      </c>
    </row>
    <row r="1805" spans="1:8" x14ac:dyDescent="0.45">
      <c r="A1805" s="61">
        <v>39050</v>
      </c>
      <c r="B1805">
        <v>280</v>
      </c>
      <c r="D1805" s="61">
        <v>39050</v>
      </c>
      <c r="E1805">
        <v>301</v>
      </c>
      <c r="G1805" s="61">
        <v>39050</v>
      </c>
      <c r="H1805">
        <v>63.07</v>
      </c>
    </row>
    <row r="1806" spans="1:8" x14ac:dyDescent="0.45">
      <c r="A1806" s="61">
        <v>39051</v>
      </c>
      <c r="B1806">
        <v>281</v>
      </c>
      <c r="D1806" s="61">
        <v>39051</v>
      </c>
      <c r="E1806">
        <v>302</v>
      </c>
      <c r="G1806" s="61">
        <v>39051</v>
      </c>
      <c r="H1806">
        <v>64.260000000000005</v>
      </c>
    </row>
    <row r="1807" spans="1:8" x14ac:dyDescent="0.45">
      <c r="A1807" s="61">
        <v>39052</v>
      </c>
      <c r="B1807">
        <v>281</v>
      </c>
      <c r="D1807" s="61">
        <v>39052</v>
      </c>
      <c r="E1807">
        <v>302</v>
      </c>
      <c r="G1807" s="61">
        <v>39052</v>
      </c>
      <c r="H1807">
        <v>64.62</v>
      </c>
    </row>
    <row r="1808" spans="1:8" x14ac:dyDescent="0.45">
      <c r="A1808" s="61">
        <v>39055</v>
      </c>
      <c r="B1808">
        <v>288</v>
      </c>
      <c r="D1808" s="61">
        <v>39055</v>
      </c>
      <c r="E1808">
        <v>312</v>
      </c>
      <c r="G1808" s="61">
        <v>39055</v>
      </c>
      <c r="H1808">
        <v>63.45</v>
      </c>
    </row>
    <row r="1809" spans="1:8" x14ac:dyDescent="0.45">
      <c r="A1809" s="61">
        <v>39056</v>
      </c>
      <c r="B1809">
        <v>287</v>
      </c>
      <c r="D1809" s="61">
        <v>39056</v>
      </c>
      <c r="E1809">
        <v>310</v>
      </c>
      <c r="G1809" s="61">
        <v>39056</v>
      </c>
      <c r="H1809">
        <v>63.32</v>
      </c>
    </row>
    <row r="1810" spans="1:8" x14ac:dyDescent="0.45">
      <c r="A1810" s="61">
        <v>39057</v>
      </c>
      <c r="B1810">
        <v>285</v>
      </c>
      <c r="D1810" s="61">
        <v>39057</v>
      </c>
      <c r="E1810">
        <v>307</v>
      </c>
      <c r="G1810" s="61">
        <v>39057</v>
      </c>
      <c r="H1810">
        <v>63.07</v>
      </c>
    </row>
    <row r="1811" spans="1:8" x14ac:dyDescent="0.45">
      <c r="A1811" s="61">
        <v>39058</v>
      </c>
      <c r="B1811">
        <v>286</v>
      </c>
      <c r="D1811" s="61">
        <v>39058</v>
      </c>
      <c r="E1811">
        <v>308</v>
      </c>
      <c r="G1811" s="61">
        <v>39058</v>
      </c>
      <c r="H1811">
        <v>62.57</v>
      </c>
    </row>
    <row r="1812" spans="1:8" x14ac:dyDescent="0.45">
      <c r="A1812" s="61">
        <v>39059</v>
      </c>
      <c r="B1812">
        <v>286</v>
      </c>
      <c r="D1812" s="61">
        <v>39059</v>
      </c>
      <c r="E1812">
        <v>308</v>
      </c>
      <c r="G1812" s="61">
        <v>39059</v>
      </c>
      <c r="H1812">
        <v>62.2</v>
      </c>
    </row>
    <row r="1813" spans="1:8" x14ac:dyDescent="0.45">
      <c r="A1813" s="61">
        <v>39062</v>
      </c>
      <c r="B1813">
        <v>285</v>
      </c>
      <c r="D1813" s="61">
        <v>39062</v>
      </c>
      <c r="E1813">
        <v>307</v>
      </c>
      <c r="G1813" s="61">
        <v>39062</v>
      </c>
      <c r="H1813">
        <v>61.84</v>
      </c>
    </row>
    <row r="1814" spans="1:8" x14ac:dyDescent="0.45">
      <c r="A1814" s="61">
        <v>39063</v>
      </c>
      <c r="B1814">
        <v>285</v>
      </c>
      <c r="D1814" s="61">
        <v>39063</v>
      </c>
      <c r="E1814">
        <v>305</v>
      </c>
      <c r="G1814" s="61">
        <v>39063</v>
      </c>
      <c r="H1814">
        <v>61.52</v>
      </c>
    </row>
    <row r="1815" spans="1:8" x14ac:dyDescent="0.45">
      <c r="A1815" s="61">
        <v>39064</v>
      </c>
      <c r="B1815">
        <v>285</v>
      </c>
      <c r="D1815" s="61">
        <v>39064</v>
      </c>
      <c r="E1815">
        <v>305</v>
      </c>
      <c r="G1815" s="61">
        <v>39064</v>
      </c>
      <c r="H1815">
        <v>61.33</v>
      </c>
    </row>
    <row r="1816" spans="1:8" x14ac:dyDescent="0.45">
      <c r="A1816" s="61">
        <v>39065</v>
      </c>
      <c r="B1816">
        <v>284</v>
      </c>
      <c r="D1816" s="61">
        <v>39065</v>
      </c>
      <c r="E1816">
        <v>304</v>
      </c>
      <c r="G1816" s="61">
        <v>39065</v>
      </c>
      <c r="H1816">
        <v>62.12</v>
      </c>
    </row>
    <row r="1817" spans="1:8" x14ac:dyDescent="0.45">
      <c r="A1817" s="61">
        <v>39066</v>
      </c>
      <c r="B1817">
        <v>285</v>
      </c>
      <c r="D1817" s="61">
        <v>39066</v>
      </c>
      <c r="E1817">
        <v>305</v>
      </c>
      <c r="G1817" s="61">
        <v>39066</v>
      </c>
      <c r="H1817">
        <v>63.49</v>
      </c>
    </row>
    <row r="1818" spans="1:8" x14ac:dyDescent="0.45">
      <c r="A1818" s="61">
        <v>39069</v>
      </c>
      <c r="B1818">
        <v>285</v>
      </c>
      <c r="D1818" s="61">
        <v>39069</v>
      </c>
      <c r="E1818">
        <v>305</v>
      </c>
      <c r="G1818" s="61">
        <v>39069</v>
      </c>
      <c r="H1818">
        <v>62.13</v>
      </c>
    </row>
    <row r="1819" spans="1:8" x14ac:dyDescent="0.45">
      <c r="A1819" s="61">
        <v>39070</v>
      </c>
      <c r="B1819">
        <v>284</v>
      </c>
      <c r="D1819" s="61">
        <v>39070</v>
      </c>
      <c r="E1819">
        <v>304</v>
      </c>
      <c r="G1819" s="61">
        <v>39070</v>
      </c>
      <c r="H1819">
        <v>62.81</v>
      </c>
    </row>
    <row r="1820" spans="1:8" x14ac:dyDescent="0.45">
      <c r="A1820" s="61">
        <v>39071</v>
      </c>
      <c r="B1820">
        <v>286</v>
      </c>
      <c r="D1820" s="61">
        <v>39071</v>
      </c>
      <c r="E1820">
        <v>306</v>
      </c>
      <c r="G1820" s="61">
        <v>39071</v>
      </c>
      <c r="H1820">
        <v>63.23</v>
      </c>
    </row>
    <row r="1821" spans="1:8" x14ac:dyDescent="0.45">
      <c r="A1821" s="61">
        <v>39072</v>
      </c>
      <c r="B1821">
        <v>286</v>
      </c>
      <c r="D1821" s="61">
        <v>39072</v>
      </c>
      <c r="E1821">
        <v>306</v>
      </c>
      <c r="G1821" s="61">
        <v>39072</v>
      </c>
      <c r="H1821">
        <v>62.46</v>
      </c>
    </row>
    <row r="1822" spans="1:8" x14ac:dyDescent="0.45">
      <c r="A1822" s="61">
        <v>39073</v>
      </c>
      <c r="B1822">
        <v>282</v>
      </c>
      <c r="D1822" s="61">
        <v>39073</v>
      </c>
      <c r="E1822">
        <v>303</v>
      </c>
      <c r="G1822" s="61">
        <v>39073</v>
      </c>
      <c r="H1822">
        <v>62.42</v>
      </c>
    </row>
    <row r="1823" spans="1:8" x14ac:dyDescent="0.45">
      <c r="A1823" s="61">
        <v>39076</v>
      </c>
      <c r="B1823">
        <v>282</v>
      </c>
      <c r="D1823" s="61">
        <v>39076</v>
      </c>
      <c r="E1823">
        <v>303</v>
      </c>
      <c r="G1823" s="61">
        <v>39076</v>
      </c>
      <c r="H1823">
        <v>62.42</v>
      </c>
    </row>
    <row r="1824" spans="1:8" x14ac:dyDescent="0.45">
      <c r="A1824" s="61">
        <v>39077</v>
      </c>
      <c r="B1824">
        <v>282</v>
      </c>
      <c r="D1824" s="61">
        <v>39077</v>
      </c>
      <c r="E1824">
        <v>303</v>
      </c>
      <c r="G1824" s="61">
        <v>39077</v>
      </c>
      <c r="H1824">
        <v>61.1</v>
      </c>
    </row>
    <row r="1825" spans="1:8" x14ac:dyDescent="0.45">
      <c r="A1825" s="61">
        <v>39078</v>
      </c>
      <c r="B1825">
        <v>284</v>
      </c>
      <c r="D1825" s="61">
        <v>39078</v>
      </c>
      <c r="E1825">
        <v>304</v>
      </c>
      <c r="G1825" s="61">
        <v>39078</v>
      </c>
      <c r="H1825">
        <v>60.52</v>
      </c>
    </row>
    <row r="1826" spans="1:8" x14ac:dyDescent="0.45">
      <c r="A1826" s="61">
        <v>39079</v>
      </c>
      <c r="B1826">
        <v>284.5</v>
      </c>
      <c r="D1826" s="61">
        <v>39079</v>
      </c>
      <c r="E1826">
        <v>304.5</v>
      </c>
      <c r="G1826" s="61">
        <v>39079</v>
      </c>
      <c r="H1826">
        <v>60.67</v>
      </c>
    </row>
    <row r="1827" spans="1:8" x14ac:dyDescent="0.45">
      <c r="A1827" s="61">
        <v>39080</v>
      </c>
      <c r="B1827">
        <v>284.5</v>
      </c>
      <c r="D1827" s="61">
        <v>39080</v>
      </c>
      <c r="E1827">
        <v>304.5</v>
      </c>
      <c r="G1827" s="61">
        <v>39080</v>
      </c>
      <c r="H1827">
        <v>60.86</v>
      </c>
    </row>
    <row r="1828" spans="1:8" x14ac:dyDescent="0.45">
      <c r="A1828" s="61">
        <v>39083</v>
      </c>
      <c r="B1828">
        <v>284.5</v>
      </c>
      <c r="D1828" s="61">
        <v>39083</v>
      </c>
      <c r="E1828">
        <v>304.5</v>
      </c>
      <c r="G1828" s="61">
        <v>39083</v>
      </c>
      <c r="H1828">
        <v>60.86</v>
      </c>
    </row>
    <row r="1829" spans="1:8" x14ac:dyDescent="0.45">
      <c r="A1829" s="61">
        <v>39084</v>
      </c>
      <c r="B1829">
        <v>282</v>
      </c>
      <c r="D1829" s="61">
        <v>39084</v>
      </c>
      <c r="E1829">
        <v>302</v>
      </c>
      <c r="G1829" s="61">
        <v>39084</v>
      </c>
      <c r="H1829">
        <v>60.44</v>
      </c>
    </row>
    <row r="1830" spans="1:8" x14ac:dyDescent="0.45">
      <c r="A1830" s="61">
        <v>39085</v>
      </c>
      <c r="B1830">
        <v>287</v>
      </c>
      <c r="D1830" s="61">
        <v>39085</v>
      </c>
      <c r="E1830">
        <v>306</v>
      </c>
      <c r="G1830" s="61">
        <v>39085</v>
      </c>
      <c r="H1830">
        <v>57.96</v>
      </c>
    </row>
    <row r="1831" spans="1:8" x14ac:dyDescent="0.45">
      <c r="A1831" s="61">
        <v>39086</v>
      </c>
      <c r="B1831">
        <v>281</v>
      </c>
      <c r="D1831" s="61">
        <v>39086</v>
      </c>
      <c r="E1831">
        <v>301</v>
      </c>
      <c r="G1831" s="61">
        <v>39086</v>
      </c>
      <c r="H1831">
        <v>55.11</v>
      </c>
    </row>
    <row r="1832" spans="1:8" x14ac:dyDescent="0.45">
      <c r="A1832" s="61">
        <v>39087</v>
      </c>
      <c r="B1832">
        <v>281</v>
      </c>
      <c r="D1832" s="61">
        <v>39087</v>
      </c>
      <c r="E1832">
        <v>301</v>
      </c>
      <c r="G1832" s="61">
        <v>39087</v>
      </c>
      <c r="H1832">
        <v>55.64</v>
      </c>
    </row>
    <row r="1833" spans="1:8" x14ac:dyDescent="0.45">
      <c r="A1833" s="61">
        <v>39090</v>
      </c>
      <c r="B1833">
        <v>272</v>
      </c>
      <c r="D1833" s="61">
        <v>39090</v>
      </c>
      <c r="E1833">
        <v>290</v>
      </c>
      <c r="G1833" s="61">
        <v>39090</v>
      </c>
      <c r="H1833">
        <v>55.6</v>
      </c>
    </row>
    <row r="1834" spans="1:8" x14ac:dyDescent="0.45">
      <c r="A1834" s="61">
        <v>39091</v>
      </c>
      <c r="B1834">
        <v>275</v>
      </c>
      <c r="D1834" s="61">
        <v>39091</v>
      </c>
      <c r="E1834">
        <v>295</v>
      </c>
      <c r="G1834" s="61">
        <v>39091</v>
      </c>
      <c r="H1834">
        <v>55.18</v>
      </c>
    </row>
    <row r="1835" spans="1:8" x14ac:dyDescent="0.45">
      <c r="A1835" s="61">
        <v>39092</v>
      </c>
      <c r="B1835">
        <v>275</v>
      </c>
      <c r="D1835" s="61">
        <v>39092</v>
      </c>
      <c r="E1835">
        <v>295</v>
      </c>
      <c r="G1835" s="61">
        <v>39092</v>
      </c>
      <c r="H1835">
        <v>53.69</v>
      </c>
    </row>
    <row r="1836" spans="1:8" x14ac:dyDescent="0.45">
      <c r="A1836" s="61">
        <v>39093</v>
      </c>
      <c r="B1836">
        <v>275</v>
      </c>
      <c r="D1836" s="61">
        <v>39093</v>
      </c>
      <c r="E1836">
        <v>295</v>
      </c>
      <c r="G1836" s="61">
        <v>39093</v>
      </c>
      <c r="H1836">
        <v>51.7</v>
      </c>
    </row>
    <row r="1837" spans="1:8" x14ac:dyDescent="0.45">
      <c r="A1837" s="61">
        <v>39094</v>
      </c>
      <c r="B1837">
        <v>275</v>
      </c>
      <c r="D1837" s="61">
        <v>39094</v>
      </c>
      <c r="E1837">
        <v>295</v>
      </c>
      <c r="G1837" s="61">
        <v>39094</v>
      </c>
      <c r="H1837">
        <v>52.95</v>
      </c>
    </row>
    <row r="1838" spans="1:8" x14ac:dyDescent="0.45">
      <c r="A1838" s="61">
        <v>39097</v>
      </c>
      <c r="B1838">
        <v>272</v>
      </c>
      <c r="D1838" s="61">
        <v>39097</v>
      </c>
      <c r="E1838">
        <v>292</v>
      </c>
      <c r="G1838" s="61">
        <v>39097</v>
      </c>
      <c r="H1838">
        <v>53.19</v>
      </c>
    </row>
    <row r="1839" spans="1:8" x14ac:dyDescent="0.45">
      <c r="A1839" s="61">
        <v>39098</v>
      </c>
      <c r="B1839">
        <v>272</v>
      </c>
      <c r="D1839" s="61">
        <v>39098</v>
      </c>
      <c r="E1839">
        <v>292</v>
      </c>
      <c r="G1839" s="61">
        <v>39098</v>
      </c>
      <c r="H1839">
        <v>52.26</v>
      </c>
    </row>
    <row r="1840" spans="1:8" x14ac:dyDescent="0.45">
      <c r="A1840" s="61">
        <v>39099</v>
      </c>
      <c r="B1840">
        <v>275</v>
      </c>
      <c r="D1840" s="61">
        <v>39099</v>
      </c>
      <c r="E1840">
        <v>291</v>
      </c>
      <c r="G1840" s="61">
        <v>39099</v>
      </c>
      <c r="H1840">
        <v>52.78</v>
      </c>
    </row>
    <row r="1841" spans="1:8" x14ac:dyDescent="0.45">
      <c r="A1841" s="61">
        <v>39100</v>
      </c>
      <c r="B1841">
        <v>272</v>
      </c>
      <c r="D1841" s="61">
        <v>39100</v>
      </c>
      <c r="E1841">
        <v>295</v>
      </c>
      <c r="G1841" s="61">
        <v>39100</v>
      </c>
      <c r="H1841">
        <v>51.75</v>
      </c>
    </row>
    <row r="1842" spans="1:8" x14ac:dyDescent="0.45">
      <c r="A1842" s="61">
        <v>39101</v>
      </c>
      <c r="B1842">
        <v>269</v>
      </c>
      <c r="D1842" s="61">
        <v>39101</v>
      </c>
      <c r="E1842">
        <v>275</v>
      </c>
      <c r="G1842" s="61">
        <v>39101</v>
      </c>
      <c r="H1842">
        <v>53.44</v>
      </c>
    </row>
    <row r="1843" spans="1:8" x14ac:dyDescent="0.45">
      <c r="A1843" s="61">
        <v>39104</v>
      </c>
      <c r="B1843">
        <v>274</v>
      </c>
      <c r="D1843" s="61">
        <v>39104</v>
      </c>
      <c r="E1843">
        <v>295</v>
      </c>
      <c r="G1843" s="61">
        <v>39104</v>
      </c>
      <c r="H1843">
        <v>52.7</v>
      </c>
    </row>
    <row r="1844" spans="1:8" x14ac:dyDescent="0.45">
      <c r="A1844" s="61">
        <v>39105</v>
      </c>
      <c r="B1844">
        <v>274</v>
      </c>
      <c r="D1844" s="61">
        <v>39105</v>
      </c>
      <c r="E1844">
        <v>295</v>
      </c>
      <c r="G1844" s="61">
        <v>39105</v>
      </c>
      <c r="H1844">
        <v>55.1</v>
      </c>
    </row>
    <row r="1845" spans="1:8" x14ac:dyDescent="0.45">
      <c r="A1845" s="61">
        <v>39106</v>
      </c>
      <c r="B1845">
        <v>279</v>
      </c>
      <c r="D1845" s="61">
        <v>39106</v>
      </c>
      <c r="E1845">
        <v>299</v>
      </c>
      <c r="G1845" s="61">
        <v>39106</v>
      </c>
      <c r="H1845">
        <v>55.43</v>
      </c>
    </row>
    <row r="1846" spans="1:8" x14ac:dyDescent="0.45">
      <c r="A1846" s="61">
        <v>39107</v>
      </c>
      <c r="B1846">
        <v>277</v>
      </c>
      <c r="D1846" s="61">
        <v>39107</v>
      </c>
      <c r="E1846">
        <v>297</v>
      </c>
      <c r="G1846" s="61">
        <v>39107</v>
      </c>
      <c r="H1846">
        <v>54.12</v>
      </c>
    </row>
    <row r="1847" spans="1:8" x14ac:dyDescent="0.45">
      <c r="A1847" s="61">
        <v>39108</v>
      </c>
      <c r="B1847">
        <v>277</v>
      </c>
      <c r="D1847" s="61">
        <v>39108</v>
      </c>
      <c r="E1847">
        <v>296</v>
      </c>
      <c r="G1847" s="61">
        <v>39108</v>
      </c>
      <c r="H1847">
        <v>55.29</v>
      </c>
    </row>
    <row r="1848" spans="1:8" x14ac:dyDescent="0.45">
      <c r="A1848" s="61">
        <v>39111</v>
      </c>
      <c r="B1848">
        <v>275</v>
      </c>
      <c r="D1848" s="61">
        <v>39111</v>
      </c>
      <c r="E1848">
        <v>296</v>
      </c>
      <c r="G1848" s="61">
        <v>39111</v>
      </c>
      <c r="H1848">
        <v>53.68</v>
      </c>
    </row>
    <row r="1849" spans="1:8" x14ac:dyDescent="0.45">
      <c r="A1849" s="61">
        <v>39112</v>
      </c>
      <c r="B1849">
        <v>276</v>
      </c>
      <c r="D1849" s="61">
        <v>39112</v>
      </c>
      <c r="E1849">
        <v>296</v>
      </c>
      <c r="G1849" s="61">
        <v>39112</v>
      </c>
      <c r="H1849">
        <v>56.39</v>
      </c>
    </row>
    <row r="1850" spans="1:8" x14ac:dyDescent="0.45">
      <c r="A1850" s="61">
        <v>39113</v>
      </c>
      <c r="B1850">
        <v>275</v>
      </c>
      <c r="D1850" s="61">
        <v>39113</v>
      </c>
      <c r="E1850">
        <v>295</v>
      </c>
      <c r="G1850" s="61">
        <v>39113</v>
      </c>
      <c r="H1850">
        <v>57.4</v>
      </c>
    </row>
    <row r="1851" spans="1:8" x14ac:dyDescent="0.45">
      <c r="A1851" s="61">
        <v>39114</v>
      </c>
      <c r="B1851">
        <v>286</v>
      </c>
      <c r="D1851" s="61">
        <v>39114</v>
      </c>
      <c r="E1851">
        <v>306</v>
      </c>
      <c r="G1851" s="61">
        <v>39114</v>
      </c>
      <c r="H1851">
        <v>56.72</v>
      </c>
    </row>
    <row r="1852" spans="1:8" x14ac:dyDescent="0.45">
      <c r="A1852" s="61">
        <v>39115</v>
      </c>
      <c r="B1852">
        <v>283</v>
      </c>
      <c r="D1852" s="61">
        <v>39115</v>
      </c>
      <c r="E1852">
        <v>305</v>
      </c>
      <c r="G1852" s="61">
        <v>39115</v>
      </c>
      <c r="H1852">
        <v>58.41</v>
      </c>
    </row>
    <row r="1853" spans="1:8" x14ac:dyDescent="0.45">
      <c r="A1853" s="61">
        <v>39118</v>
      </c>
      <c r="B1853">
        <v>284</v>
      </c>
      <c r="D1853" s="61">
        <v>39118</v>
      </c>
      <c r="E1853">
        <v>306</v>
      </c>
      <c r="G1853" s="61">
        <v>39118</v>
      </c>
      <c r="H1853">
        <v>58.1</v>
      </c>
    </row>
    <row r="1854" spans="1:8" x14ac:dyDescent="0.45">
      <c r="A1854" s="61">
        <v>39119</v>
      </c>
      <c r="B1854">
        <v>296</v>
      </c>
      <c r="D1854" s="61">
        <v>39119</v>
      </c>
      <c r="E1854">
        <v>315</v>
      </c>
      <c r="G1854" s="61">
        <v>39119</v>
      </c>
      <c r="H1854">
        <v>58.42</v>
      </c>
    </row>
    <row r="1855" spans="1:8" x14ac:dyDescent="0.45">
      <c r="A1855" s="61">
        <v>39120</v>
      </c>
      <c r="B1855">
        <v>296</v>
      </c>
      <c r="D1855" s="61">
        <v>39120</v>
      </c>
      <c r="E1855">
        <v>315</v>
      </c>
      <c r="G1855" s="61">
        <v>39120</v>
      </c>
      <c r="H1855">
        <v>57.23</v>
      </c>
    </row>
    <row r="1856" spans="1:8" x14ac:dyDescent="0.45">
      <c r="A1856" s="61">
        <v>39121</v>
      </c>
      <c r="B1856">
        <v>293</v>
      </c>
      <c r="D1856" s="61">
        <v>39121</v>
      </c>
      <c r="E1856">
        <v>314</v>
      </c>
      <c r="G1856" s="61">
        <v>39121</v>
      </c>
      <c r="H1856">
        <v>59.03</v>
      </c>
    </row>
    <row r="1857" spans="1:8" x14ac:dyDescent="0.45">
      <c r="A1857" s="61">
        <v>39122</v>
      </c>
      <c r="B1857">
        <v>295</v>
      </c>
      <c r="D1857" s="61">
        <v>39122</v>
      </c>
      <c r="E1857">
        <v>315</v>
      </c>
      <c r="G1857" s="61">
        <v>39122</v>
      </c>
      <c r="H1857">
        <v>59.01</v>
      </c>
    </row>
    <row r="1858" spans="1:8" x14ac:dyDescent="0.45">
      <c r="A1858" s="61">
        <v>39125</v>
      </c>
      <c r="B1858">
        <v>291</v>
      </c>
      <c r="D1858" s="61">
        <v>39125</v>
      </c>
      <c r="E1858">
        <v>311</v>
      </c>
      <c r="G1858" s="61">
        <v>39125</v>
      </c>
      <c r="H1858">
        <v>56.6</v>
      </c>
    </row>
    <row r="1859" spans="1:8" x14ac:dyDescent="0.45">
      <c r="A1859" s="61">
        <v>39126</v>
      </c>
      <c r="B1859">
        <v>288</v>
      </c>
      <c r="D1859" s="61">
        <v>39126</v>
      </c>
      <c r="E1859">
        <v>308</v>
      </c>
      <c r="G1859" s="61">
        <v>39126</v>
      </c>
      <c r="H1859">
        <v>57.03</v>
      </c>
    </row>
    <row r="1860" spans="1:8" x14ac:dyDescent="0.45">
      <c r="A1860" s="61">
        <v>39127</v>
      </c>
      <c r="B1860">
        <v>288</v>
      </c>
      <c r="D1860" s="61">
        <v>39127</v>
      </c>
      <c r="E1860">
        <v>308</v>
      </c>
      <c r="G1860" s="61">
        <v>39127</v>
      </c>
      <c r="H1860">
        <v>57.43</v>
      </c>
    </row>
    <row r="1861" spans="1:8" x14ac:dyDescent="0.45">
      <c r="A1861" s="61">
        <v>39128</v>
      </c>
      <c r="B1861">
        <v>287</v>
      </c>
      <c r="D1861" s="61">
        <v>39128</v>
      </c>
      <c r="E1861">
        <v>306</v>
      </c>
      <c r="G1861" s="61">
        <v>39128</v>
      </c>
      <c r="H1861">
        <v>57.6</v>
      </c>
    </row>
    <row r="1862" spans="1:8" x14ac:dyDescent="0.45">
      <c r="A1862" s="61">
        <v>39129</v>
      </c>
      <c r="B1862">
        <v>288</v>
      </c>
      <c r="D1862" s="61">
        <v>39129</v>
      </c>
      <c r="E1862">
        <v>307</v>
      </c>
      <c r="G1862" s="61">
        <v>39129</v>
      </c>
      <c r="H1862">
        <v>58.95</v>
      </c>
    </row>
    <row r="1863" spans="1:8" x14ac:dyDescent="0.45">
      <c r="A1863" s="61">
        <v>39132</v>
      </c>
      <c r="B1863">
        <v>288</v>
      </c>
      <c r="D1863" s="61">
        <v>39132</v>
      </c>
      <c r="E1863">
        <v>307</v>
      </c>
      <c r="G1863" s="61">
        <v>39132</v>
      </c>
      <c r="H1863">
        <v>58.14</v>
      </c>
    </row>
    <row r="1864" spans="1:8" x14ac:dyDescent="0.45">
      <c r="A1864" s="61">
        <v>39133</v>
      </c>
      <c r="B1864">
        <v>276</v>
      </c>
      <c r="D1864" s="61">
        <v>39133</v>
      </c>
      <c r="E1864">
        <v>296</v>
      </c>
      <c r="G1864" s="61">
        <v>39133</v>
      </c>
      <c r="H1864">
        <v>57.98</v>
      </c>
    </row>
    <row r="1865" spans="1:8" x14ac:dyDescent="0.45">
      <c r="A1865" s="61">
        <v>39134</v>
      </c>
      <c r="B1865">
        <v>276</v>
      </c>
      <c r="D1865" s="61">
        <v>39134</v>
      </c>
      <c r="E1865">
        <v>296</v>
      </c>
      <c r="G1865" s="61">
        <v>39134</v>
      </c>
      <c r="H1865">
        <v>59.35</v>
      </c>
    </row>
    <row r="1866" spans="1:8" x14ac:dyDescent="0.45">
      <c r="A1866" s="61">
        <v>39135</v>
      </c>
      <c r="B1866">
        <v>276</v>
      </c>
      <c r="D1866" s="61">
        <v>39135</v>
      </c>
      <c r="E1866">
        <v>305</v>
      </c>
      <c r="G1866" s="61">
        <v>39135</v>
      </c>
      <c r="H1866">
        <v>60.62</v>
      </c>
    </row>
    <row r="1867" spans="1:8" x14ac:dyDescent="0.45">
      <c r="A1867" s="61">
        <v>39136</v>
      </c>
      <c r="B1867">
        <v>283</v>
      </c>
      <c r="D1867" s="61">
        <v>39136</v>
      </c>
      <c r="E1867">
        <v>352</v>
      </c>
      <c r="G1867" s="61">
        <v>39136</v>
      </c>
      <c r="H1867">
        <v>60.88</v>
      </c>
    </row>
    <row r="1868" spans="1:8" x14ac:dyDescent="0.45">
      <c r="A1868" s="61">
        <v>39139</v>
      </c>
      <c r="B1868">
        <v>303</v>
      </c>
      <c r="D1868" s="61">
        <v>39139</v>
      </c>
      <c r="E1868">
        <v>302</v>
      </c>
      <c r="G1868" s="61">
        <v>39139</v>
      </c>
      <c r="H1868">
        <v>61.33</v>
      </c>
    </row>
    <row r="1869" spans="1:8" x14ac:dyDescent="0.45">
      <c r="A1869" s="61">
        <v>39140</v>
      </c>
      <c r="B1869">
        <v>298</v>
      </c>
      <c r="D1869" s="61">
        <v>39140</v>
      </c>
      <c r="E1869">
        <v>302</v>
      </c>
      <c r="G1869" s="61">
        <v>39140</v>
      </c>
      <c r="H1869">
        <v>61.36</v>
      </c>
    </row>
    <row r="1870" spans="1:8" x14ac:dyDescent="0.45">
      <c r="A1870" s="61">
        <v>39141</v>
      </c>
      <c r="B1870">
        <v>294</v>
      </c>
      <c r="D1870" s="61">
        <v>39141</v>
      </c>
      <c r="E1870">
        <v>311</v>
      </c>
      <c r="G1870" s="61">
        <v>39141</v>
      </c>
      <c r="H1870">
        <v>61.89</v>
      </c>
    </row>
    <row r="1871" spans="1:8" x14ac:dyDescent="0.45">
      <c r="A1871" s="61">
        <v>39142</v>
      </c>
      <c r="B1871">
        <v>295</v>
      </c>
      <c r="D1871" s="61">
        <v>39142</v>
      </c>
      <c r="E1871">
        <v>309</v>
      </c>
      <c r="G1871" s="61">
        <v>39142</v>
      </c>
      <c r="H1871">
        <v>62.11</v>
      </c>
    </row>
    <row r="1872" spans="1:8" x14ac:dyDescent="0.45">
      <c r="A1872" s="61">
        <v>39143</v>
      </c>
      <c r="B1872">
        <v>294</v>
      </c>
      <c r="D1872" s="61">
        <v>39143</v>
      </c>
      <c r="E1872">
        <v>313</v>
      </c>
      <c r="G1872" s="61">
        <v>39143</v>
      </c>
      <c r="H1872">
        <v>62.08</v>
      </c>
    </row>
    <row r="1873" spans="1:8" x14ac:dyDescent="0.45">
      <c r="A1873" s="61">
        <v>39146</v>
      </c>
      <c r="B1873">
        <v>301</v>
      </c>
      <c r="D1873" s="61">
        <v>39146</v>
      </c>
      <c r="E1873">
        <v>314</v>
      </c>
      <c r="G1873" s="61">
        <v>39146</v>
      </c>
      <c r="H1873">
        <v>60.54</v>
      </c>
    </row>
    <row r="1874" spans="1:8" x14ac:dyDescent="0.45">
      <c r="A1874" s="61">
        <v>39147</v>
      </c>
      <c r="B1874">
        <v>294</v>
      </c>
      <c r="D1874" s="61">
        <v>39147</v>
      </c>
      <c r="E1874">
        <v>313</v>
      </c>
      <c r="G1874" s="61">
        <v>39147</v>
      </c>
      <c r="H1874">
        <v>61.39</v>
      </c>
    </row>
    <row r="1875" spans="1:8" x14ac:dyDescent="0.45">
      <c r="A1875" s="61">
        <v>39148</v>
      </c>
      <c r="B1875">
        <v>295</v>
      </c>
      <c r="D1875" s="61">
        <v>39148</v>
      </c>
      <c r="E1875">
        <v>316</v>
      </c>
      <c r="G1875" s="61">
        <v>39148</v>
      </c>
      <c r="H1875">
        <v>62.5</v>
      </c>
    </row>
    <row r="1876" spans="1:8" x14ac:dyDescent="0.45">
      <c r="A1876" s="61">
        <v>39149</v>
      </c>
      <c r="B1876">
        <v>299</v>
      </c>
      <c r="D1876" s="61">
        <v>39149</v>
      </c>
      <c r="E1876">
        <v>320</v>
      </c>
      <c r="G1876" s="61">
        <v>39149</v>
      </c>
      <c r="H1876">
        <v>62.33</v>
      </c>
    </row>
    <row r="1877" spans="1:8" x14ac:dyDescent="0.45">
      <c r="A1877" s="61">
        <v>39150</v>
      </c>
      <c r="B1877">
        <v>300</v>
      </c>
      <c r="D1877" s="61">
        <v>39150</v>
      </c>
      <c r="E1877">
        <v>320</v>
      </c>
      <c r="G1877" s="61">
        <v>39150</v>
      </c>
      <c r="H1877">
        <v>61.13</v>
      </c>
    </row>
    <row r="1878" spans="1:8" x14ac:dyDescent="0.45">
      <c r="A1878" s="61">
        <v>39153</v>
      </c>
      <c r="B1878">
        <v>301</v>
      </c>
      <c r="D1878" s="61">
        <v>39153</v>
      </c>
      <c r="E1878">
        <v>321</v>
      </c>
      <c r="G1878" s="61">
        <v>39153</v>
      </c>
      <c r="H1878">
        <v>60.74</v>
      </c>
    </row>
    <row r="1879" spans="1:8" x14ac:dyDescent="0.45">
      <c r="A1879" s="61">
        <v>39154</v>
      </c>
      <c r="B1879">
        <v>299</v>
      </c>
      <c r="D1879" s="61">
        <v>39154</v>
      </c>
      <c r="E1879">
        <v>319</v>
      </c>
      <c r="G1879" s="61">
        <v>39154</v>
      </c>
      <c r="H1879">
        <v>60.9</v>
      </c>
    </row>
    <row r="1880" spans="1:8" x14ac:dyDescent="0.45">
      <c r="A1880" s="61">
        <v>39155</v>
      </c>
      <c r="B1880">
        <v>297</v>
      </c>
      <c r="D1880" s="61">
        <v>39155</v>
      </c>
      <c r="E1880">
        <v>319.5</v>
      </c>
      <c r="G1880" s="61">
        <v>39155</v>
      </c>
      <c r="H1880">
        <v>61.06</v>
      </c>
    </row>
    <row r="1881" spans="1:8" x14ac:dyDescent="0.45">
      <c r="A1881" s="61">
        <v>39156</v>
      </c>
      <c r="B1881">
        <v>297</v>
      </c>
      <c r="D1881" s="61">
        <v>39156</v>
      </c>
      <c r="E1881">
        <v>318</v>
      </c>
      <c r="G1881" s="61">
        <v>39156</v>
      </c>
      <c r="H1881">
        <v>60.98</v>
      </c>
    </row>
    <row r="1882" spans="1:8" x14ac:dyDescent="0.45">
      <c r="A1882" s="61">
        <v>39157</v>
      </c>
      <c r="B1882">
        <v>298</v>
      </c>
      <c r="D1882" s="61">
        <v>39157</v>
      </c>
      <c r="E1882">
        <v>319</v>
      </c>
      <c r="G1882" s="61">
        <v>39157</v>
      </c>
      <c r="H1882">
        <v>60.3</v>
      </c>
    </row>
    <row r="1883" spans="1:8" x14ac:dyDescent="0.45">
      <c r="A1883" s="61">
        <v>39160</v>
      </c>
      <c r="B1883">
        <v>297</v>
      </c>
      <c r="D1883" s="61">
        <v>39160</v>
      </c>
      <c r="E1883">
        <v>318</v>
      </c>
      <c r="G1883" s="61">
        <v>39160</v>
      </c>
      <c r="H1883">
        <v>60.52</v>
      </c>
    </row>
    <row r="1884" spans="1:8" x14ac:dyDescent="0.45">
      <c r="A1884" s="61">
        <v>39161</v>
      </c>
      <c r="B1884">
        <v>296</v>
      </c>
      <c r="D1884" s="61">
        <v>39161</v>
      </c>
      <c r="E1884">
        <v>316</v>
      </c>
      <c r="G1884" s="61">
        <v>39161</v>
      </c>
      <c r="H1884">
        <v>60.2</v>
      </c>
    </row>
    <row r="1885" spans="1:8" x14ac:dyDescent="0.45">
      <c r="A1885" s="61">
        <v>39162</v>
      </c>
      <c r="B1885">
        <v>298</v>
      </c>
      <c r="D1885" s="61">
        <v>39162</v>
      </c>
      <c r="E1885">
        <v>318</v>
      </c>
      <c r="G1885" s="61">
        <v>39162</v>
      </c>
      <c r="H1885">
        <v>60.77</v>
      </c>
    </row>
    <row r="1886" spans="1:8" x14ac:dyDescent="0.45">
      <c r="A1886" s="61">
        <v>39163</v>
      </c>
      <c r="B1886">
        <v>302</v>
      </c>
      <c r="D1886" s="61">
        <v>39163</v>
      </c>
      <c r="E1886">
        <v>323</v>
      </c>
      <c r="G1886" s="61">
        <v>39163</v>
      </c>
      <c r="H1886">
        <v>62.51</v>
      </c>
    </row>
    <row r="1887" spans="1:8" x14ac:dyDescent="0.45">
      <c r="A1887" s="61">
        <v>39164</v>
      </c>
      <c r="B1887">
        <v>308</v>
      </c>
      <c r="D1887" s="61">
        <v>39164</v>
      </c>
      <c r="E1887">
        <v>328</v>
      </c>
      <c r="G1887" s="61">
        <v>39164</v>
      </c>
      <c r="H1887">
        <v>63.18</v>
      </c>
    </row>
    <row r="1888" spans="1:8" x14ac:dyDescent="0.45">
      <c r="A1888" s="61">
        <v>39167</v>
      </c>
      <c r="B1888">
        <v>310</v>
      </c>
      <c r="D1888" s="61">
        <v>39167</v>
      </c>
      <c r="E1888">
        <v>328</v>
      </c>
      <c r="G1888" s="61">
        <v>39167</v>
      </c>
      <c r="H1888">
        <v>64.41</v>
      </c>
    </row>
    <row r="1889" spans="1:8" x14ac:dyDescent="0.45">
      <c r="A1889" s="61">
        <v>39168</v>
      </c>
      <c r="B1889">
        <v>317</v>
      </c>
      <c r="D1889" s="61">
        <v>39168</v>
      </c>
      <c r="E1889">
        <v>336</v>
      </c>
      <c r="G1889" s="61">
        <v>39168</v>
      </c>
      <c r="H1889">
        <v>64.599999999999994</v>
      </c>
    </row>
    <row r="1890" spans="1:8" x14ac:dyDescent="0.45">
      <c r="A1890" s="61">
        <v>39169</v>
      </c>
      <c r="B1890">
        <v>319</v>
      </c>
      <c r="D1890" s="61">
        <v>39169</v>
      </c>
      <c r="E1890">
        <v>339</v>
      </c>
      <c r="G1890" s="61">
        <v>39169</v>
      </c>
      <c r="H1890">
        <v>65.78</v>
      </c>
    </row>
    <row r="1891" spans="1:8" x14ac:dyDescent="0.45">
      <c r="A1891" s="61">
        <v>39170</v>
      </c>
      <c r="B1891">
        <v>317</v>
      </c>
      <c r="D1891" s="61">
        <v>39170</v>
      </c>
      <c r="E1891">
        <v>341.5</v>
      </c>
      <c r="G1891" s="61">
        <v>39170</v>
      </c>
      <c r="H1891">
        <v>67.88</v>
      </c>
    </row>
    <row r="1892" spans="1:8" x14ac:dyDescent="0.45">
      <c r="A1892" s="61">
        <v>39171</v>
      </c>
      <c r="B1892">
        <v>317</v>
      </c>
      <c r="D1892" s="61">
        <v>39171</v>
      </c>
      <c r="E1892">
        <v>341.5</v>
      </c>
      <c r="G1892" s="61">
        <v>39171</v>
      </c>
      <c r="H1892">
        <v>68.099999999999994</v>
      </c>
    </row>
    <row r="1893" spans="1:8" x14ac:dyDescent="0.45">
      <c r="A1893" s="61">
        <v>39174</v>
      </c>
      <c r="B1893">
        <v>317</v>
      </c>
      <c r="D1893" s="61">
        <v>39174</v>
      </c>
      <c r="E1893">
        <v>341.5</v>
      </c>
      <c r="G1893" s="61">
        <v>39174</v>
      </c>
      <c r="H1893">
        <v>68.739999999999995</v>
      </c>
    </row>
    <row r="1894" spans="1:8" x14ac:dyDescent="0.45">
      <c r="A1894" s="61">
        <v>39175</v>
      </c>
      <c r="B1894">
        <v>336</v>
      </c>
      <c r="D1894" s="61">
        <v>39175</v>
      </c>
      <c r="E1894">
        <v>349</v>
      </c>
      <c r="G1894" s="61">
        <v>39175</v>
      </c>
      <c r="H1894">
        <v>67.81</v>
      </c>
    </row>
    <row r="1895" spans="1:8" x14ac:dyDescent="0.45">
      <c r="A1895" s="61">
        <v>39176</v>
      </c>
      <c r="B1895">
        <v>331</v>
      </c>
      <c r="D1895" s="61">
        <v>39176</v>
      </c>
      <c r="E1895">
        <v>352</v>
      </c>
      <c r="G1895" s="61">
        <v>39176</v>
      </c>
      <c r="H1895">
        <v>68.400000000000006</v>
      </c>
    </row>
    <row r="1896" spans="1:8" x14ac:dyDescent="0.45">
      <c r="A1896" s="61">
        <v>39177</v>
      </c>
      <c r="B1896">
        <v>330</v>
      </c>
      <c r="D1896" s="61">
        <v>39177</v>
      </c>
      <c r="E1896">
        <v>351</v>
      </c>
      <c r="G1896" s="61">
        <v>39177</v>
      </c>
      <c r="H1896">
        <v>68.239999999999995</v>
      </c>
    </row>
    <row r="1897" spans="1:8" x14ac:dyDescent="0.45">
      <c r="A1897" s="61">
        <v>39178</v>
      </c>
      <c r="B1897">
        <v>330</v>
      </c>
      <c r="D1897" s="61">
        <v>39178</v>
      </c>
      <c r="E1897">
        <v>351</v>
      </c>
      <c r="G1897" s="61">
        <v>39178</v>
      </c>
      <c r="H1897">
        <v>68.239999999999995</v>
      </c>
    </row>
    <row r="1898" spans="1:8" x14ac:dyDescent="0.45">
      <c r="A1898" s="61">
        <v>39181</v>
      </c>
      <c r="B1898">
        <v>330</v>
      </c>
      <c r="D1898" s="61">
        <v>39181</v>
      </c>
      <c r="E1898">
        <v>351</v>
      </c>
      <c r="G1898" s="61">
        <v>39181</v>
      </c>
      <c r="H1898">
        <v>66.59</v>
      </c>
    </row>
    <row r="1899" spans="1:8" x14ac:dyDescent="0.45">
      <c r="A1899" s="61">
        <v>39182</v>
      </c>
      <c r="B1899">
        <v>331</v>
      </c>
      <c r="D1899" s="61">
        <v>39182</v>
      </c>
      <c r="E1899">
        <v>353</v>
      </c>
      <c r="G1899" s="61">
        <v>39182</v>
      </c>
      <c r="H1899">
        <v>67.42</v>
      </c>
    </row>
    <row r="1900" spans="1:8" x14ac:dyDescent="0.45">
      <c r="A1900" s="61">
        <v>39183</v>
      </c>
      <c r="B1900">
        <v>331</v>
      </c>
      <c r="D1900" s="61">
        <v>39183</v>
      </c>
      <c r="E1900">
        <v>350</v>
      </c>
      <c r="G1900" s="61">
        <v>39183</v>
      </c>
      <c r="H1900">
        <v>67.84</v>
      </c>
    </row>
    <row r="1901" spans="1:8" x14ac:dyDescent="0.45">
      <c r="A1901" s="61">
        <v>39184</v>
      </c>
      <c r="B1901">
        <v>334</v>
      </c>
      <c r="D1901" s="61">
        <v>39184</v>
      </c>
      <c r="E1901">
        <v>356</v>
      </c>
      <c r="G1901" s="61">
        <v>39184</v>
      </c>
      <c r="H1901">
        <v>68.72</v>
      </c>
    </row>
    <row r="1902" spans="1:8" x14ac:dyDescent="0.45">
      <c r="A1902" s="61">
        <v>39185</v>
      </c>
      <c r="B1902">
        <v>336</v>
      </c>
      <c r="D1902" s="61">
        <v>39185</v>
      </c>
      <c r="E1902">
        <v>358</v>
      </c>
      <c r="G1902" s="61">
        <v>39185</v>
      </c>
      <c r="H1902">
        <v>68.97</v>
      </c>
    </row>
    <row r="1903" spans="1:8" x14ac:dyDescent="0.45">
      <c r="A1903" s="61">
        <v>39188</v>
      </c>
      <c r="B1903">
        <v>339</v>
      </c>
      <c r="D1903" s="61">
        <v>39188</v>
      </c>
      <c r="E1903">
        <v>361</v>
      </c>
      <c r="G1903" s="61">
        <v>39188</v>
      </c>
      <c r="H1903">
        <v>67.25</v>
      </c>
    </row>
    <row r="1904" spans="1:8" x14ac:dyDescent="0.45">
      <c r="A1904" s="61">
        <v>39189</v>
      </c>
      <c r="B1904">
        <v>336</v>
      </c>
      <c r="D1904" s="61">
        <v>39189</v>
      </c>
      <c r="E1904">
        <v>359</v>
      </c>
      <c r="G1904" s="61">
        <v>39189</v>
      </c>
      <c r="H1904">
        <v>65.930000000000007</v>
      </c>
    </row>
    <row r="1905" spans="1:8" x14ac:dyDescent="0.45">
      <c r="A1905" s="61">
        <v>39190</v>
      </c>
      <c r="B1905">
        <v>338</v>
      </c>
      <c r="D1905" s="61">
        <v>39190</v>
      </c>
      <c r="E1905">
        <v>359</v>
      </c>
      <c r="G1905" s="61">
        <v>39190</v>
      </c>
      <c r="H1905">
        <v>66.040000000000006</v>
      </c>
    </row>
    <row r="1906" spans="1:8" x14ac:dyDescent="0.45">
      <c r="A1906" s="61">
        <v>39191</v>
      </c>
      <c r="B1906">
        <v>338</v>
      </c>
      <c r="D1906" s="61">
        <v>39191</v>
      </c>
      <c r="E1906">
        <v>359</v>
      </c>
      <c r="G1906" s="61">
        <v>39191</v>
      </c>
      <c r="H1906">
        <v>65.94</v>
      </c>
    </row>
    <row r="1907" spans="1:8" x14ac:dyDescent="0.45">
      <c r="A1907" s="61">
        <v>39192</v>
      </c>
      <c r="B1907">
        <v>337</v>
      </c>
      <c r="D1907" s="61">
        <v>39192</v>
      </c>
      <c r="E1907">
        <v>361</v>
      </c>
      <c r="G1907" s="61">
        <v>39192</v>
      </c>
      <c r="H1907">
        <v>66.489999999999995</v>
      </c>
    </row>
    <row r="1908" spans="1:8" x14ac:dyDescent="0.45">
      <c r="A1908" s="61">
        <v>39195</v>
      </c>
      <c r="B1908">
        <v>336</v>
      </c>
      <c r="D1908" s="61">
        <v>39195</v>
      </c>
      <c r="E1908">
        <v>359</v>
      </c>
      <c r="G1908" s="61">
        <v>39195</v>
      </c>
      <c r="H1908">
        <v>68.150000000000006</v>
      </c>
    </row>
    <row r="1909" spans="1:8" x14ac:dyDescent="0.45">
      <c r="A1909" s="61">
        <v>39196</v>
      </c>
      <c r="B1909">
        <v>343</v>
      </c>
      <c r="D1909" s="61">
        <v>39196</v>
      </c>
      <c r="E1909">
        <v>364</v>
      </c>
      <c r="G1909" s="61">
        <v>39196</v>
      </c>
      <c r="H1909">
        <v>67.16</v>
      </c>
    </row>
    <row r="1910" spans="1:8" x14ac:dyDescent="0.45">
      <c r="A1910" s="61">
        <v>39197</v>
      </c>
      <c r="B1910">
        <v>345</v>
      </c>
      <c r="D1910" s="61">
        <v>39197</v>
      </c>
      <c r="E1910">
        <v>367</v>
      </c>
      <c r="G1910" s="61">
        <v>39197</v>
      </c>
      <c r="H1910">
        <v>68.569999999999993</v>
      </c>
    </row>
    <row r="1911" spans="1:8" x14ac:dyDescent="0.45">
      <c r="A1911" s="61">
        <v>39198</v>
      </c>
      <c r="B1911">
        <v>345</v>
      </c>
      <c r="D1911" s="61">
        <v>39198</v>
      </c>
      <c r="E1911">
        <v>367</v>
      </c>
      <c r="G1911" s="61">
        <v>39198</v>
      </c>
      <c r="H1911">
        <v>67.650000000000006</v>
      </c>
    </row>
    <row r="1912" spans="1:8" x14ac:dyDescent="0.45">
      <c r="A1912" s="61">
        <v>39199</v>
      </c>
      <c r="B1912">
        <v>355</v>
      </c>
      <c r="D1912" s="61">
        <v>39199</v>
      </c>
      <c r="E1912">
        <v>375</v>
      </c>
      <c r="G1912" s="61">
        <v>39199</v>
      </c>
      <c r="H1912">
        <v>68.41</v>
      </c>
    </row>
    <row r="1913" spans="1:8" x14ac:dyDescent="0.45">
      <c r="A1913" s="61">
        <v>39202</v>
      </c>
      <c r="B1913">
        <v>358</v>
      </c>
      <c r="D1913" s="61">
        <v>39202</v>
      </c>
      <c r="E1913">
        <v>378</v>
      </c>
      <c r="G1913" s="61">
        <v>39202</v>
      </c>
      <c r="H1913">
        <v>67.650000000000006</v>
      </c>
    </row>
    <row r="1914" spans="1:8" x14ac:dyDescent="0.45">
      <c r="A1914" s="61">
        <v>39203</v>
      </c>
      <c r="B1914">
        <v>355</v>
      </c>
      <c r="D1914" s="61">
        <v>39203</v>
      </c>
      <c r="E1914">
        <v>382</v>
      </c>
      <c r="G1914" s="61">
        <v>39203</v>
      </c>
      <c r="H1914">
        <v>67</v>
      </c>
    </row>
    <row r="1915" spans="1:8" x14ac:dyDescent="0.45">
      <c r="A1915" s="61">
        <v>39204</v>
      </c>
      <c r="B1915">
        <v>359</v>
      </c>
      <c r="D1915" s="61">
        <v>39204</v>
      </c>
      <c r="E1915">
        <v>381</v>
      </c>
      <c r="G1915" s="61">
        <v>39204</v>
      </c>
      <c r="H1915">
        <v>66.25</v>
      </c>
    </row>
    <row r="1916" spans="1:8" x14ac:dyDescent="0.45">
      <c r="A1916" s="61">
        <v>39205</v>
      </c>
      <c r="B1916">
        <v>356</v>
      </c>
      <c r="D1916" s="61">
        <v>39205</v>
      </c>
      <c r="E1916">
        <v>378</v>
      </c>
      <c r="G1916" s="61">
        <v>39205</v>
      </c>
      <c r="H1916">
        <v>66.05</v>
      </c>
    </row>
    <row r="1917" spans="1:8" x14ac:dyDescent="0.45">
      <c r="A1917" s="61">
        <v>39206</v>
      </c>
      <c r="B1917">
        <v>353</v>
      </c>
      <c r="D1917" s="61">
        <v>39206</v>
      </c>
      <c r="E1917">
        <v>374</v>
      </c>
      <c r="G1917" s="61">
        <v>39206</v>
      </c>
      <c r="H1917">
        <v>65.31</v>
      </c>
    </row>
    <row r="1918" spans="1:8" x14ac:dyDescent="0.45">
      <c r="A1918" s="61">
        <v>39209</v>
      </c>
      <c r="B1918">
        <v>350</v>
      </c>
      <c r="D1918" s="61">
        <v>39209</v>
      </c>
      <c r="E1918">
        <v>373</v>
      </c>
      <c r="G1918" s="61">
        <v>39209</v>
      </c>
      <c r="H1918">
        <v>64.44</v>
      </c>
    </row>
    <row r="1919" spans="1:8" x14ac:dyDescent="0.45">
      <c r="A1919" s="61">
        <v>39210</v>
      </c>
      <c r="B1919">
        <v>351</v>
      </c>
      <c r="D1919" s="61">
        <v>39210</v>
      </c>
      <c r="E1919">
        <v>359</v>
      </c>
      <c r="G1919" s="61">
        <v>39210</v>
      </c>
      <c r="H1919">
        <v>65.540000000000006</v>
      </c>
    </row>
    <row r="1920" spans="1:8" x14ac:dyDescent="0.45">
      <c r="A1920" s="61">
        <v>39211</v>
      </c>
      <c r="B1920">
        <v>347</v>
      </c>
      <c r="D1920" s="61">
        <v>39211</v>
      </c>
      <c r="E1920">
        <v>368</v>
      </c>
      <c r="G1920" s="61">
        <v>39211</v>
      </c>
      <c r="H1920">
        <v>65.2</v>
      </c>
    </row>
    <row r="1921" spans="1:8" x14ac:dyDescent="0.45">
      <c r="A1921" s="61">
        <v>39212</v>
      </c>
      <c r="B1921">
        <v>347</v>
      </c>
      <c r="D1921" s="61">
        <v>39212</v>
      </c>
      <c r="E1921">
        <v>367</v>
      </c>
      <c r="G1921" s="61">
        <v>39212</v>
      </c>
      <c r="H1921">
        <v>65.790000000000006</v>
      </c>
    </row>
    <row r="1922" spans="1:8" x14ac:dyDescent="0.45">
      <c r="A1922" s="61">
        <v>39213</v>
      </c>
      <c r="B1922">
        <v>349</v>
      </c>
      <c r="D1922" s="61">
        <v>39213</v>
      </c>
      <c r="E1922">
        <v>369</v>
      </c>
      <c r="G1922" s="61">
        <v>39213</v>
      </c>
      <c r="H1922">
        <v>66.83</v>
      </c>
    </row>
    <row r="1923" spans="1:8" x14ac:dyDescent="0.45">
      <c r="A1923" s="61">
        <v>39216</v>
      </c>
      <c r="B1923">
        <v>339</v>
      </c>
      <c r="D1923" s="61">
        <v>39216</v>
      </c>
      <c r="E1923">
        <v>362</v>
      </c>
      <c r="G1923" s="61">
        <v>39216</v>
      </c>
      <c r="H1923">
        <v>66.83</v>
      </c>
    </row>
    <row r="1924" spans="1:8" x14ac:dyDescent="0.45">
      <c r="A1924" s="61">
        <v>39217</v>
      </c>
      <c r="B1924">
        <v>347</v>
      </c>
      <c r="D1924" s="61">
        <v>39217</v>
      </c>
      <c r="E1924">
        <v>367</v>
      </c>
      <c r="G1924" s="61">
        <v>39217</v>
      </c>
      <c r="H1924">
        <v>68.11</v>
      </c>
    </row>
    <row r="1925" spans="1:8" x14ac:dyDescent="0.45">
      <c r="A1925" s="61">
        <v>39218</v>
      </c>
      <c r="B1925">
        <v>347</v>
      </c>
      <c r="D1925" s="61">
        <v>39218</v>
      </c>
      <c r="E1925">
        <v>366</v>
      </c>
      <c r="G1925" s="61">
        <v>39218</v>
      </c>
      <c r="H1925">
        <v>68.010000000000005</v>
      </c>
    </row>
    <row r="1926" spans="1:8" x14ac:dyDescent="0.45">
      <c r="A1926" s="61">
        <v>39219</v>
      </c>
      <c r="B1926">
        <v>340</v>
      </c>
      <c r="D1926" s="61">
        <v>39219</v>
      </c>
      <c r="E1926">
        <v>361</v>
      </c>
      <c r="G1926" s="61">
        <v>39219</v>
      </c>
      <c r="H1926">
        <v>70.27</v>
      </c>
    </row>
    <row r="1927" spans="1:8" x14ac:dyDescent="0.45">
      <c r="A1927" s="61">
        <v>39220</v>
      </c>
      <c r="B1927">
        <v>340</v>
      </c>
      <c r="D1927" s="61">
        <v>39220</v>
      </c>
      <c r="E1927">
        <v>361</v>
      </c>
      <c r="G1927" s="61">
        <v>39220</v>
      </c>
      <c r="H1927">
        <v>69.42</v>
      </c>
    </row>
    <row r="1928" spans="1:8" x14ac:dyDescent="0.45">
      <c r="A1928" s="61">
        <v>39223</v>
      </c>
      <c r="B1928">
        <v>340</v>
      </c>
      <c r="D1928" s="61">
        <v>39223</v>
      </c>
      <c r="E1928">
        <v>361</v>
      </c>
      <c r="G1928" s="61">
        <v>39223</v>
      </c>
      <c r="H1928">
        <v>70.489999999999995</v>
      </c>
    </row>
    <row r="1929" spans="1:8" x14ac:dyDescent="0.45">
      <c r="A1929" s="61">
        <v>39224</v>
      </c>
      <c r="B1929">
        <v>346</v>
      </c>
      <c r="D1929" s="61">
        <v>39224</v>
      </c>
      <c r="E1929">
        <v>367</v>
      </c>
      <c r="G1929" s="61">
        <v>39224</v>
      </c>
      <c r="H1929">
        <v>69.52</v>
      </c>
    </row>
    <row r="1930" spans="1:8" x14ac:dyDescent="0.45">
      <c r="A1930" s="61">
        <v>39225</v>
      </c>
      <c r="B1930">
        <v>348</v>
      </c>
      <c r="D1930" s="61">
        <v>39225</v>
      </c>
      <c r="E1930">
        <v>369</v>
      </c>
      <c r="G1930" s="61">
        <v>39225</v>
      </c>
      <c r="H1930">
        <v>70.599999999999994</v>
      </c>
    </row>
    <row r="1931" spans="1:8" x14ac:dyDescent="0.45">
      <c r="A1931" s="61">
        <v>39226</v>
      </c>
      <c r="B1931">
        <v>343</v>
      </c>
      <c r="D1931" s="61">
        <v>39226</v>
      </c>
      <c r="E1931">
        <v>370</v>
      </c>
      <c r="G1931" s="61">
        <v>39226</v>
      </c>
      <c r="H1931">
        <v>70.72</v>
      </c>
    </row>
    <row r="1932" spans="1:8" x14ac:dyDescent="0.45">
      <c r="A1932" s="61">
        <v>39227</v>
      </c>
      <c r="B1932">
        <v>357</v>
      </c>
      <c r="D1932" s="61">
        <v>39227</v>
      </c>
      <c r="E1932">
        <v>376</v>
      </c>
      <c r="G1932" s="61">
        <v>39227</v>
      </c>
      <c r="H1932">
        <v>70.69</v>
      </c>
    </row>
    <row r="1933" spans="1:8" x14ac:dyDescent="0.45">
      <c r="A1933" s="61">
        <v>39230</v>
      </c>
      <c r="B1933">
        <v>357</v>
      </c>
      <c r="D1933" s="61">
        <v>39230</v>
      </c>
      <c r="E1933">
        <v>376</v>
      </c>
      <c r="G1933" s="61">
        <v>39230</v>
      </c>
      <c r="H1933">
        <v>69.709999999999994</v>
      </c>
    </row>
    <row r="1934" spans="1:8" x14ac:dyDescent="0.45">
      <c r="A1934" s="61">
        <v>39231</v>
      </c>
      <c r="B1934">
        <v>353</v>
      </c>
      <c r="D1934" s="61">
        <v>39231</v>
      </c>
      <c r="E1934">
        <v>372</v>
      </c>
      <c r="G1934" s="61">
        <v>39231</v>
      </c>
      <c r="H1934">
        <v>68.13</v>
      </c>
    </row>
    <row r="1935" spans="1:8" x14ac:dyDescent="0.45">
      <c r="A1935" s="61">
        <v>39232</v>
      </c>
      <c r="B1935">
        <v>342</v>
      </c>
      <c r="D1935" s="61">
        <v>39232</v>
      </c>
      <c r="E1935">
        <v>364</v>
      </c>
      <c r="G1935" s="61">
        <v>39232</v>
      </c>
      <c r="H1935">
        <v>67.84</v>
      </c>
    </row>
    <row r="1936" spans="1:8" x14ac:dyDescent="0.45">
      <c r="A1936" s="61">
        <v>39233</v>
      </c>
      <c r="B1936">
        <v>339</v>
      </c>
      <c r="D1936" s="61">
        <v>39233</v>
      </c>
      <c r="E1936">
        <v>361</v>
      </c>
      <c r="G1936" s="61">
        <v>39233</v>
      </c>
      <c r="H1936">
        <v>68.040000000000006</v>
      </c>
    </row>
    <row r="1937" spans="1:8" x14ac:dyDescent="0.45">
      <c r="A1937" s="61">
        <v>39234</v>
      </c>
      <c r="B1937">
        <v>337</v>
      </c>
      <c r="D1937" s="61">
        <v>39234</v>
      </c>
      <c r="E1937">
        <v>359</v>
      </c>
      <c r="G1937" s="61">
        <v>39234</v>
      </c>
      <c r="H1937">
        <v>69.069999999999993</v>
      </c>
    </row>
    <row r="1938" spans="1:8" x14ac:dyDescent="0.45">
      <c r="A1938" s="61">
        <v>39237</v>
      </c>
      <c r="B1938">
        <v>338</v>
      </c>
      <c r="D1938" s="61">
        <v>39237</v>
      </c>
      <c r="E1938">
        <v>360</v>
      </c>
      <c r="G1938" s="61">
        <v>39237</v>
      </c>
      <c r="H1938">
        <v>70.400000000000006</v>
      </c>
    </row>
    <row r="1939" spans="1:8" x14ac:dyDescent="0.45">
      <c r="A1939" s="61">
        <v>39238</v>
      </c>
      <c r="B1939">
        <v>344</v>
      </c>
      <c r="D1939" s="61">
        <v>39238</v>
      </c>
      <c r="E1939">
        <v>367</v>
      </c>
      <c r="G1939" s="61">
        <v>39238</v>
      </c>
      <c r="H1939">
        <v>70.45</v>
      </c>
    </row>
    <row r="1940" spans="1:8" x14ac:dyDescent="0.45">
      <c r="A1940" s="61">
        <v>39239</v>
      </c>
      <c r="B1940">
        <v>349</v>
      </c>
      <c r="D1940" s="61">
        <v>39239</v>
      </c>
      <c r="E1940">
        <v>371</v>
      </c>
      <c r="G1940" s="61">
        <v>39239</v>
      </c>
      <c r="H1940">
        <v>71.02</v>
      </c>
    </row>
    <row r="1941" spans="1:8" x14ac:dyDescent="0.45">
      <c r="A1941" s="61">
        <v>39240</v>
      </c>
      <c r="B1941">
        <v>351.5</v>
      </c>
      <c r="D1941" s="61">
        <v>39240</v>
      </c>
      <c r="E1941">
        <v>374</v>
      </c>
      <c r="G1941" s="61">
        <v>39240</v>
      </c>
      <c r="H1941">
        <v>71.22</v>
      </c>
    </row>
    <row r="1942" spans="1:8" x14ac:dyDescent="0.45">
      <c r="A1942" s="61">
        <v>39241</v>
      </c>
      <c r="B1942">
        <v>355</v>
      </c>
      <c r="D1942" s="61">
        <v>39241</v>
      </c>
      <c r="E1942">
        <v>377</v>
      </c>
      <c r="G1942" s="61">
        <v>39241</v>
      </c>
      <c r="H1942">
        <v>68.599999999999994</v>
      </c>
    </row>
    <row r="1943" spans="1:8" x14ac:dyDescent="0.45">
      <c r="A1943" s="61">
        <v>39244</v>
      </c>
      <c r="B1943">
        <v>354</v>
      </c>
      <c r="D1943" s="61">
        <v>39244</v>
      </c>
      <c r="E1943">
        <v>375</v>
      </c>
      <c r="G1943" s="61">
        <v>39244</v>
      </c>
      <c r="H1943">
        <v>69.56</v>
      </c>
    </row>
    <row r="1944" spans="1:8" x14ac:dyDescent="0.45">
      <c r="A1944" s="61">
        <v>39245</v>
      </c>
      <c r="B1944">
        <v>352</v>
      </c>
      <c r="D1944" s="61">
        <v>39245</v>
      </c>
      <c r="E1944">
        <v>373</v>
      </c>
      <c r="G1944" s="61">
        <v>39245</v>
      </c>
      <c r="H1944">
        <v>68.790000000000006</v>
      </c>
    </row>
    <row r="1945" spans="1:8" x14ac:dyDescent="0.45">
      <c r="A1945" s="61">
        <v>39246</v>
      </c>
      <c r="B1945">
        <v>348</v>
      </c>
      <c r="D1945" s="61">
        <v>39246</v>
      </c>
      <c r="E1945">
        <v>374</v>
      </c>
      <c r="G1945" s="61">
        <v>39246</v>
      </c>
      <c r="H1945">
        <v>69.94</v>
      </c>
    </row>
    <row r="1946" spans="1:8" x14ac:dyDescent="0.45">
      <c r="A1946" s="61">
        <v>39247</v>
      </c>
      <c r="B1946">
        <v>358</v>
      </c>
      <c r="D1946" s="61">
        <v>39247</v>
      </c>
      <c r="E1946">
        <v>378</v>
      </c>
      <c r="G1946" s="61">
        <v>39247</v>
      </c>
      <c r="H1946">
        <v>70.959999999999994</v>
      </c>
    </row>
    <row r="1947" spans="1:8" x14ac:dyDescent="0.45">
      <c r="A1947" s="61">
        <v>39248</v>
      </c>
      <c r="B1947">
        <v>361</v>
      </c>
      <c r="D1947" s="61">
        <v>39248</v>
      </c>
      <c r="E1947">
        <v>389</v>
      </c>
      <c r="G1947" s="61">
        <v>39248</v>
      </c>
      <c r="H1947">
        <v>71.47</v>
      </c>
    </row>
    <row r="1948" spans="1:8" x14ac:dyDescent="0.45">
      <c r="A1948" s="61">
        <v>39251</v>
      </c>
      <c r="B1948">
        <v>359</v>
      </c>
      <c r="D1948" s="61">
        <v>39251</v>
      </c>
      <c r="E1948">
        <v>380</v>
      </c>
      <c r="G1948" s="61">
        <v>39251</v>
      </c>
      <c r="H1948">
        <v>72.180000000000007</v>
      </c>
    </row>
    <row r="1949" spans="1:8" x14ac:dyDescent="0.45">
      <c r="A1949" s="61">
        <v>39252</v>
      </c>
      <c r="B1949">
        <v>361</v>
      </c>
      <c r="D1949" s="61">
        <v>39252</v>
      </c>
      <c r="E1949">
        <v>382</v>
      </c>
      <c r="G1949" s="61">
        <v>39252</v>
      </c>
      <c r="H1949">
        <v>71.84</v>
      </c>
    </row>
    <row r="1950" spans="1:8" x14ac:dyDescent="0.45">
      <c r="A1950" s="61">
        <v>39253</v>
      </c>
      <c r="B1950">
        <v>360</v>
      </c>
      <c r="D1950" s="61">
        <v>39253</v>
      </c>
      <c r="E1950">
        <v>381</v>
      </c>
      <c r="G1950" s="61">
        <v>39253</v>
      </c>
      <c r="H1950">
        <v>70.42</v>
      </c>
    </row>
    <row r="1951" spans="1:8" x14ac:dyDescent="0.45">
      <c r="A1951" s="61">
        <v>39254</v>
      </c>
      <c r="B1951">
        <v>357</v>
      </c>
      <c r="D1951" s="61">
        <v>39254</v>
      </c>
      <c r="E1951">
        <v>378</v>
      </c>
      <c r="G1951" s="61">
        <v>39254</v>
      </c>
      <c r="H1951">
        <v>70.22</v>
      </c>
    </row>
    <row r="1952" spans="1:8" x14ac:dyDescent="0.45">
      <c r="A1952" s="61">
        <v>39255</v>
      </c>
      <c r="B1952">
        <v>361</v>
      </c>
      <c r="D1952" s="61">
        <v>39255</v>
      </c>
      <c r="E1952">
        <v>383</v>
      </c>
      <c r="G1952" s="61">
        <v>39255</v>
      </c>
      <c r="H1952">
        <v>71.180000000000007</v>
      </c>
    </row>
    <row r="1953" spans="1:8" x14ac:dyDescent="0.45">
      <c r="A1953" s="61">
        <v>39258</v>
      </c>
      <c r="B1953">
        <v>362</v>
      </c>
      <c r="D1953" s="61">
        <v>39258</v>
      </c>
      <c r="E1953">
        <v>384</v>
      </c>
      <c r="G1953" s="61">
        <v>39258</v>
      </c>
      <c r="H1953">
        <v>71.36</v>
      </c>
    </row>
    <row r="1954" spans="1:8" x14ac:dyDescent="0.45">
      <c r="A1954" s="61">
        <v>39259</v>
      </c>
      <c r="B1954">
        <v>363</v>
      </c>
      <c r="D1954" s="61">
        <v>39259</v>
      </c>
      <c r="E1954">
        <v>384</v>
      </c>
      <c r="G1954" s="61">
        <v>39259</v>
      </c>
      <c r="H1954">
        <v>70.17</v>
      </c>
    </row>
    <row r="1955" spans="1:8" x14ac:dyDescent="0.45">
      <c r="A1955" s="61">
        <v>39260</v>
      </c>
      <c r="B1955">
        <v>362</v>
      </c>
      <c r="D1955" s="61">
        <v>39260</v>
      </c>
      <c r="E1955">
        <v>384</v>
      </c>
      <c r="G1955" s="61">
        <v>39260</v>
      </c>
      <c r="H1955">
        <v>70.53</v>
      </c>
    </row>
    <row r="1956" spans="1:8" x14ac:dyDescent="0.45">
      <c r="A1956" s="61">
        <v>39261</v>
      </c>
      <c r="B1956">
        <v>366</v>
      </c>
      <c r="D1956" s="61">
        <v>39261</v>
      </c>
      <c r="E1956">
        <v>387</v>
      </c>
      <c r="G1956" s="61">
        <v>39261</v>
      </c>
      <c r="H1956">
        <v>70.52</v>
      </c>
    </row>
    <row r="1957" spans="1:8" x14ac:dyDescent="0.45">
      <c r="A1957" s="61">
        <v>39262</v>
      </c>
      <c r="B1957">
        <v>368</v>
      </c>
      <c r="D1957" s="61">
        <v>39262</v>
      </c>
      <c r="E1957">
        <v>389</v>
      </c>
      <c r="G1957" s="61">
        <v>39262</v>
      </c>
      <c r="H1957">
        <v>71.41</v>
      </c>
    </row>
    <row r="1958" spans="1:8" x14ac:dyDescent="0.45">
      <c r="A1958" s="61">
        <v>39265</v>
      </c>
      <c r="B1958">
        <v>369</v>
      </c>
      <c r="D1958" s="61">
        <v>39265</v>
      </c>
      <c r="E1958">
        <v>391</v>
      </c>
      <c r="G1958" s="61">
        <v>39265</v>
      </c>
      <c r="H1958">
        <v>72.63</v>
      </c>
    </row>
    <row r="1959" spans="1:8" x14ac:dyDescent="0.45">
      <c r="A1959" s="61">
        <v>39266</v>
      </c>
      <c r="B1959">
        <v>370</v>
      </c>
      <c r="D1959" s="61">
        <v>39266</v>
      </c>
      <c r="E1959">
        <v>391</v>
      </c>
      <c r="G1959" s="61">
        <v>39266</v>
      </c>
      <c r="H1959">
        <v>72.930000000000007</v>
      </c>
    </row>
    <row r="1960" spans="1:8" x14ac:dyDescent="0.45">
      <c r="A1960" s="61">
        <v>39267</v>
      </c>
      <c r="B1960">
        <v>370</v>
      </c>
      <c r="D1960" s="61">
        <v>39267</v>
      </c>
      <c r="E1960">
        <v>391</v>
      </c>
      <c r="G1960" s="61">
        <v>39267</v>
      </c>
      <c r="H1960">
        <v>73.05</v>
      </c>
    </row>
    <row r="1961" spans="1:8" x14ac:dyDescent="0.45">
      <c r="A1961" s="61">
        <v>39268</v>
      </c>
      <c r="B1961">
        <v>378</v>
      </c>
      <c r="D1961" s="61">
        <v>39268</v>
      </c>
      <c r="E1961">
        <v>398</v>
      </c>
      <c r="G1961" s="61">
        <v>39268</v>
      </c>
      <c r="H1961">
        <v>74.75</v>
      </c>
    </row>
    <row r="1962" spans="1:8" x14ac:dyDescent="0.45">
      <c r="A1962" s="61">
        <v>39269</v>
      </c>
      <c r="B1962">
        <v>378</v>
      </c>
      <c r="D1962" s="61">
        <v>39269</v>
      </c>
      <c r="E1962">
        <v>398</v>
      </c>
      <c r="G1962" s="61">
        <v>39269</v>
      </c>
      <c r="H1962">
        <v>75.62</v>
      </c>
    </row>
    <row r="1963" spans="1:8" x14ac:dyDescent="0.45">
      <c r="A1963" s="61">
        <v>39272</v>
      </c>
      <c r="B1963">
        <v>386</v>
      </c>
      <c r="D1963" s="61">
        <v>39272</v>
      </c>
      <c r="E1963">
        <v>407</v>
      </c>
      <c r="G1963" s="61">
        <v>39272</v>
      </c>
      <c r="H1963">
        <v>75.78</v>
      </c>
    </row>
    <row r="1964" spans="1:8" x14ac:dyDescent="0.45">
      <c r="A1964" s="61">
        <v>39273</v>
      </c>
      <c r="B1964">
        <v>385</v>
      </c>
      <c r="D1964" s="61">
        <v>39273</v>
      </c>
      <c r="E1964">
        <v>405</v>
      </c>
      <c r="G1964" s="61">
        <v>39273</v>
      </c>
      <c r="H1964">
        <v>76.400000000000006</v>
      </c>
    </row>
    <row r="1965" spans="1:8" x14ac:dyDescent="0.45">
      <c r="A1965" s="61">
        <v>39274</v>
      </c>
      <c r="B1965">
        <v>392</v>
      </c>
      <c r="D1965" s="61">
        <v>39274</v>
      </c>
      <c r="E1965">
        <v>414</v>
      </c>
      <c r="G1965" s="61">
        <v>39274</v>
      </c>
      <c r="H1965">
        <v>75.44</v>
      </c>
    </row>
    <row r="1966" spans="1:8" x14ac:dyDescent="0.45">
      <c r="A1966" s="61">
        <v>39275</v>
      </c>
      <c r="B1966">
        <v>385</v>
      </c>
      <c r="D1966" s="61">
        <v>39275</v>
      </c>
      <c r="E1966">
        <v>408</v>
      </c>
      <c r="G1966" s="61">
        <v>39275</v>
      </c>
      <c r="H1966">
        <v>76.400000000000006</v>
      </c>
    </row>
    <row r="1967" spans="1:8" x14ac:dyDescent="0.45">
      <c r="A1967" s="61">
        <v>39276</v>
      </c>
      <c r="B1967">
        <v>389</v>
      </c>
      <c r="D1967" s="61">
        <v>39276</v>
      </c>
      <c r="E1967">
        <v>403</v>
      </c>
      <c r="G1967" s="61">
        <v>39276</v>
      </c>
      <c r="H1967">
        <v>77.569999999999993</v>
      </c>
    </row>
    <row r="1968" spans="1:8" x14ac:dyDescent="0.45">
      <c r="A1968" s="61">
        <v>39279</v>
      </c>
      <c r="B1968">
        <v>388</v>
      </c>
      <c r="D1968" s="61">
        <v>39279</v>
      </c>
      <c r="E1968">
        <v>409</v>
      </c>
      <c r="G1968" s="61">
        <v>39279</v>
      </c>
      <c r="H1968">
        <v>77.33</v>
      </c>
    </row>
    <row r="1969" spans="1:8" x14ac:dyDescent="0.45">
      <c r="A1969" s="61">
        <v>39280</v>
      </c>
      <c r="B1969">
        <v>390</v>
      </c>
      <c r="D1969" s="61">
        <v>39280</v>
      </c>
      <c r="E1969">
        <v>413</v>
      </c>
      <c r="G1969" s="61">
        <v>39280</v>
      </c>
      <c r="H1969">
        <v>75.53</v>
      </c>
    </row>
    <row r="1970" spans="1:8" x14ac:dyDescent="0.45">
      <c r="A1970" s="61">
        <v>39281</v>
      </c>
      <c r="B1970">
        <v>392.67</v>
      </c>
      <c r="D1970" s="61">
        <v>39281</v>
      </c>
      <c r="E1970">
        <v>413.67</v>
      </c>
      <c r="G1970" s="61">
        <v>39281</v>
      </c>
      <c r="H1970">
        <v>76.760000000000005</v>
      </c>
    </row>
    <row r="1971" spans="1:8" x14ac:dyDescent="0.45">
      <c r="A1971" s="61">
        <v>39282</v>
      </c>
      <c r="B1971">
        <v>399</v>
      </c>
      <c r="D1971" s="61">
        <v>39282</v>
      </c>
      <c r="E1971">
        <v>421</v>
      </c>
      <c r="G1971" s="61">
        <v>39282</v>
      </c>
      <c r="H1971">
        <v>77.67</v>
      </c>
    </row>
    <row r="1972" spans="1:8" x14ac:dyDescent="0.45">
      <c r="A1972" s="61">
        <v>39283</v>
      </c>
      <c r="B1972">
        <v>403</v>
      </c>
      <c r="D1972" s="61">
        <v>39283</v>
      </c>
      <c r="E1972">
        <v>426</v>
      </c>
      <c r="G1972" s="61">
        <v>39283</v>
      </c>
      <c r="H1972">
        <v>77.64</v>
      </c>
    </row>
    <row r="1973" spans="1:8" x14ac:dyDescent="0.45">
      <c r="A1973" s="61">
        <v>39286</v>
      </c>
      <c r="B1973">
        <v>388</v>
      </c>
      <c r="D1973" s="61">
        <v>39286</v>
      </c>
      <c r="E1973">
        <v>426</v>
      </c>
      <c r="G1973" s="61">
        <v>39286</v>
      </c>
      <c r="H1973">
        <v>76.86</v>
      </c>
    </row>
    <row r="1974" spans="1:8" x14ac:dyDescent="0.45">
      <c r="A1974" s="61">
        <v>39287</v>
      </c>
      <c r="B1974">
        <v>399</v>
      </c>
      <c r="D1974" s="61">
        <v>39287</v>
      </c>
      <c r="E1974">
        <v>413.5</v>
      </c>
      <c r="G1974" s="61">
        <v>39287</v>
      </c>
      <c r="H1974">
        <v>75.08</v>
      </c>
    </row>
    <row r="1975" spans="1:8" x14ac:dyDescent="0.45">
      <c r="A1975" s="61">
        <v>39288</v>
      </c>
      <c r="B1975">
        <v>403</v>
      </c>
      <c r="D1975" s="61">
        <v>39288</v>
      </c>
      <c r="E1975">
        <v>424</v>
      </c>
      <c r="G1975" s="61">
        <v>39288</v>
      </c>
      <c r="H1975">
        <v>76.319999999999993</v>
      </c>
    </row>
    <row r="1976" spans="1:8" x14ac:dyDescent="0.45">
      <c r="A1976" s="61">
        <v>39289</v>
      </c>
      <c r="B1976">
        <v>404</v>
      </c>
      <c r="D1976" s="61">
        <v>39289</v>
      </c>
      <c r="E1976">
        <v>423</v>
      </c>
      <c r="G1976" s="61">
        <v>39289</v>
      </c>
      <c r="H1976">
        <v>75.180000000000007</v>
      </c>
    </row>
    <row r="1977" spans="1:8" x14ac:dyDescent="0.45">
      <c r="A1977" s="61">
        <v>39290</v>
      </c>
      <c r="B1977">
        <v>408</v>
      </c>
      <c r="D1977" s="61">
        <v>39290</v>
      </c>
      <c r="E1977">
        <v>416</v>
      </c>
      <c r="G1977" s="61">
        <v>39290</v>
      </c>
      <c r="H1977">
        <v>76.260000000000005</v>
      </c>
    </row>
    <row r="1978" spans="1:8" x14ac:dyDescent="0.45">
      <c r="A1978" s="61">
        <v>39293</v>
      </c>
      <c r="B1978">
        <v>413</v>
      </c>
      <c r="D1978" s="61">
        <v>39293</v>
      </c>
      <c r="E1978">
        <v>433</v>
      </c>
      <c r="G1978" s="61">
        <v>39293</v>
      </c>
      <c r="H1978">
        <v>75.739999999999995</v>
      </c>
    </row>
    <row r="1979" spans="1:8" x14ac:dyDescent="0.45">
      <c r="A1979" s="61">
        <v>39294</v>
      </c>
      <c r="B1979">
        <v>409</v>
      </c>
      <c r="D1979" s="61">
        <v>39294</v>
      </c>
      <c r="E1979">
        <v>429</v>
      </c>
      <c r="G1979" s="61">
        <v>39294</v>
      </c>
      <c r="H1979">
        <v>77.05</v>
      </c>
    </row>
    <row r="1980" spans="1:8" x14ac:dyDescent="0.45">
      <c r="A1980" s="61">
        <v>39295</v>
      </c>
      <c r="B1980">
        <v>415</v>
      </c>
      <c r="D1980" s="61">
        <v>39295</v>
      </c>
      <c r="E1980">
        <v>434</v>
      </c>
      <c r="G1980" s="61">
        <v>39295</v>
      </c>
      <c r="H1980">
        <v>75.349999999999994</v>
      </c>
    </row>
    <row r="1981" spans="1:8" x14ac:dyDescent="0.45">
      <c r="A1981" s="61">
        <v>39296</v>
      </c>
      <c r="B1981">
        <v>419</v>
      </c>
      <c r="D1981" s="61">
        <v>39296</v>
      </c>
      <c r="E1981">
        <v>440</v>
      </c>
      <c r="G1981" s="61">
        <v>39296</v>
      </c>
      <c r="H1981">
        <v>75.760000000000005</v>
      </c>
    </row>
    <row r="1982" spans="1:8" x14ac:dyDescent="0.45">
      <c r="A1982" s="61">
        <v>39297</v>
      </c>
      <c r="B1982">
        <v>421.33</v>
      </c>
      <c r="D1982" s="61">
        <v>39297</v>
      </c>
      <c r="E1982">
        <v>441</v>
      </c>
      <c r="G1982" s="61">
        <v>39297</v>
      </c>
      <c r="H1982">
        <v>74.75</v>
      </c>
    </row>
    <row r="1983" spans="1:8" x14ac:dyDescent="0.45">
      <c r="A1983" s="61">
        <v>39300</v>
      </c>
      <c r="B1983">
        <v>416.33</v>
      </c>
      <c r="D1983" s="61">
        <v>39300</v>
      </c>
      <c r="E1983">
        <v>435.67</v>
      </c>
      <c r="G1983" s="61">
        <v>39300</v>
      </c>
      <c r="H1983">
        <v>71.17</v>
      </c>
    </row>
    <row r="1984" spans="1:8" x14ac:dyDescent="0.45">
      <c r="A1984" s="61">
        <v>39301</v>
      </c>
      <c r="B1984">
        <v>408.33</v>
      </c>
      <c r="D1984" s="61">
        <v>39301</v>
      </c>
      <c r="E1984">
        <v>429.33</v>
      </c>
      <c r="G1984" s="61">
        <v>39301</v>
      </c>
      <c r="H1984">
        <v>71.8</v>
      </c>
    </row>
    <row r="1985" spans="1:8" x14ac:dyDescent="0.45">
      <c r="A1985" s="61">
        <v>39302</v>
      </c>
      <c r="B1985">
        <v>400</v>
      </c>
      <c r="D1985" s="61">
        <v>39302</v>
      </c>
      <c r="E1985">
        <v>422</v>
      </c>
      <c r="G1985" s="61">
        <v>39302</v>
      </c>
      <c r="H1985">
        <v>70.989999999999995</v>
      </c>
    </row>
    <row r="1986" spans="1:8" x14ac:dyDescent="0.45">
      <c r="A1986" s="61">
        <v>39303</v>
      </c>
      <c r="B1986">
        <v>397.33</v>
      </c>
      <c r="D1986" s="61">
        <v>39303</v>
      </c>
      <c r="E1986">
        <v>418</v>
      </c>
      <c r="G1986" s="61">
        <v>39303</v>
      </c>
      <c r="H1986">
        <v>70.209999999999994</v>
      </c>
    </row>
    <row r="1987" spans="1:8" x14ac:dyDescent="0.45">
      <c r="A1987" s="61">
        <v>39304</v>
      </c>
      <c r="B1987">
        <v>394.67</v>
      </c>
      <c r="D1987" s="61">
        <v>39304</v>
      </c>
      <c r="E1987">
        <v>416.33</v>
      </c>
      <c r="G1987" s="61">
        <v>39304</v>
      </c>
      <c r="H1987">
        <v>70.39</v>
      </c>
    </row>
    <row r="1988" spans="1:8" x14ac:dyDescent="0.45">
      <c r="A1988" s="61">
        <v>39307</v>
      </c>
      <c r="B1988">
        <v>389.67</v>
      </c>
      <c r="D1988" s="61">
        <v>39307</v>
      </c>
      <c r="E1988">
        <v>410.67</v>
      </c>
      <c r="G1988" s="61">
        <v>39307</v>
      </c>
      <c r="H1988">
        <v>70.23</v>
      </c>
    </row>
    <row r="1989" spans="1:8" x14ac:dyDescent="0.45">
      <c r="A1989" s="61">
        <v>39308</v>
      </c>
      <c r="B1989">
        <v>393.33</v>
      </c>
      <c r="D1989" s="61">
        <v>39308</v>
      </c>
      <c r="E1989">
        <v>415.5</v>
      </c>
      <c r="G1989" s="61">
        <v>39308</v>
      </c>
      <c r="H1989">
        <v>70.510000000000005</v>
      </c>
    </row>
    <row r="1990" spans="1:8" x14ac:dyDescent="0.45">
      <c r="A1990" s="61">
        <v>39309</v>
      </c>
      <c r="B1990">
        <v>391.33</v>
      </c>
      <c r="D1990" s="61">
        <v>39309</v>
      </c>
      <c r="E1990">
        <v>412.67</v>
      </c>
      <c r="G1990" s="61">
        <v>39309</v>
      </c>
      <c r="H1990">
        <v>71.64</v>
      </c>
    </row>
    <row r="1991" spans="1:8" x14ac:dyDescent="0.45">
      <c r="A1991" s="61">
        <v>39310</v>
      </c>
      <c r="B1991">
        <v>392</v>
      </c>
      <c r="D1991" s="61">
        <v>39310</v>
      </c>
      <c r="E1991">
        <v>415</v>
      </c>
      <c r="G1991" s="61">
        <v>39310</v>
      </c>
      <c r="H1991">
        <v>69.42</v>
      </c>
    </row>
    <row r="1992" spans="1:8" x14ac:dyDescent="0.45">
      <c r="A1992" s="61">
        <v>39311</v>
      </c>
      <c r="B1992">
        <v>389</v>
      </c>
      <c r="D1992" s="61">
        <v>39311</v>
      </c>
      <c r="E1992">
        <v>412</v>
      </c>
      <c r="G1992" s="61">
        <v>39311</v>
      </c>
      <c r="H1992">
        <v>70.44</v>
      </c>
    </row>
    <row r="1993" spans="1:8" x14ac:dyDescent="0.45">
      <c r="A1993" s="61">
        <v>39314</v>
      </c>
      <c r="B1993">
        <v>388</v>
      </c>
      <c r="D1993" s="61">
        <v>39314</v>
      </c>
      <c r="E1993">
        <v>411</v>
      </c>
      <c r="G1993" s="61">
        <v>39314</v>
      </c>
      <c r="H1993">
        <v>69.849999999999994</v>
      </c>
    </row>
    <row r="1994" spans="1:8" x14ac:dyDescent="0.45">
      <c r="A1994" s="61">
        <v>39315</v>
      </c>
      <c r="B1994">
        <v>387</v>
      </c>
      <c r="D1994" s="61">
        <v>39315</v>
      </c>
      <c r="E1994">
        <v>409</v>
      </c>
      <c r="G1994" s="61">
        <v>39315</v>
      </c>
      <c r="H1994">
        <v>68.69</v>
      </c>
    </row>
    <row r="1995" spans="1:8" x14ac:dyDescent="0.45">
      <c r="A1995" s="61">
        <v>39316</v>
      </c>
      <c r="B1995">
        <v>384</v>
      </c>
      <c r="D1995" s="61">
        <v>39316</v>
      </c>
      <c r="E1995">
        <v>404</v>
      </c>
      <c r="G1995" s="61">
        <v>39316</v>
      </c>
      <c r="H1995">
        <v>68.7</v>
      </c>
    </row>
    <row r="1996" spans="1:8" x14ac:dyDescent="0.45">
      <c r="A1996" s="61">
        <v>39317</v>
      </c>
      <c r="B1996">
        <v>383</v>
      </c>
      <c r="D1996" s="61">
        <v>39317</v>
      </c>
      <c r="E1996">
        <v>403</v>
      </c>
      <c r="G1996" s="61">
        <v>39317</v>
      </c>
      <c r="H1996">
        <v>69.86</v>
      </c>
    </row>
    <row r="1997" spans="1:8" x14ac:dyDescent="0.45">
      <c r="A1997" s="61">
        <v>39318</v>
      </c>
      <c r="B1997">
        <v>383</v>
      </c>
      <c r="D1997" s="61">
        <v>39318</v>
      </c>
      <c r="E1997">
        <v>403</v>
      </c>
      <c r="G1997" s="61">
        <v>39318</v>
      </c>
      <c r="H1997">
        <v>70.62</v>
      </c>
    </row>
    <row r="1998" spans="1:8" x14ac:dyDescent="0.45">
      <c r="A1998" s="61">
        <v>39321</v>
      </c>
      <c r="B1998">
        <v>385</v>
      </c>
      <c r="D1998" s="61">
        <v>39321</v>
      </c>
      <c r="E1998">
        <v>405</v>
      </c>
      <c r="G1998" s="61">
        <v>39321</v>
      </c>
      <c r="H1998">
        <v>70.95</v>
      </c>
    </row>
    <row r="1999" spans="1:8" x14ac:dyDescent="0.45">
      <c r="A1999" s="61">
        <v>39322</v>
      </c>
      <c r="B1999">
        <v>385</v>
      </c>
      <c r="D1999" s="61">
        <v>39322</v>
      </c>
      <c r="E1999">
        <v>405</v>
      </c>
      <c r="G1999" s="61">
        <v>39322</v>
      </c>
      <c r="H1999">
        <v>70.55</v>
      </c>
    </row>
    <row r="2000" spans="1:8" x14ac:dyDescent="0.45">
      <c r="A2000" s="61">
        <v>39323</v>
      </c>
      <c r="B2000">
        <v>390</v>
      </c>
      <c r="D2000" s="61">
        <v>39323</v>
      </c>
      <c r="E2000">
        <v>412</v>
      </c>
      <c r="G2000" s="61">
        <v>39323</v>
      </c>
      <c r="H2000">
        <v>72.13</v>
      </c>
    </row>
    <row r="2001" spans="1:8" x14ac:dyDescent="0.45">
      <c r="A2001" s="61">
        <v>39324</v>
      </c>
      <c r="B2001">
        <v>393</v>
      </c>
      <c r="D2001" s="61">
        <v>39324</v>
      </c>
      <c r="E2001">
        <v>417</v>
      </c>
      <c r="G2001" s="61">
        <v>39324</v>
      </c>
      <c r="H2001">
        <v>71.900000000000006</v>
      </c>
    </row>
    <row r="2002" spans="1:8" x14ac:dyDescent="0.45">
      <c r="A2002" s="61">
        <v>39325</v>
      </c>
      <c r="B2002">
        <v>398</v>
      </c>
      <c r="D2002" s="61">
        <v>39325</v>
      </c>
      <c r="E2002">
        <v>420</v>
      </c>
      <c r="G2002" s="61">
        <v>39325</v>
      </c>
      <c r="H2002">
        <v>72.69</v>
      </c>
    </row>
    <row r="2003" spans="1:8" x14ac:dyDescent="0.45">
      <c r="A2003" s="61">
        <v>39328</v>
      </c>
      <c r="B2003">
        <v>399</v>
      </c>
      <c r="D2003" s="61">
        <v>39328</v>
      </c>
      <c r="E2003">
        <v>418</v>
      </c>
      <c r="G2003" s="61">
        <v>39328</v>
      </c>
      <c r="H2003">
        <v>73.41</v>
      </c>
    </row>
    <row r="2004" spans="1:8" x14ac:dyDescent="0.45">
      <c r="A2004" s="61">
        <v>39329</v>
      </c>
      <c r="B2004">
        <v>400</v>
      </c>
      <c r="D2004" s="61">
        <v>39329</v>
      </c>
      <c r="E2004">
        <v>421</v>
      </c>
      <c r="G2004" s="61">
        <v>39329</v>
      </c>
      <c r="H2004">
        <v>73.92</v>
      </c>
    </row>
    <row r="2005" spans="1:8" x14ac:dyDescent="0.45">
      <c r="A2005" s="61">
        <v>39330</v>
      </c>
      <c r="B2005">
        <v>400</v>
      </c>
      <c r="D2005" s="61">
        <v>39330</v>
      </c>
      <c r="E2005">
        <v>424</v>
      </c>
      <c r="G2005" s="61">
        <v>39330</v>
      </c>
      <c r="H2005">
        <v>74.34</v>
      </c>
    </row>
    <row r="2006" spans="1:8" x14ac:dyDescent="0.45">
      <c r="A2006" s="61">
        <v>39331</v>
      </c>
      <c r="B2006">
        <v>404</v>
      </c>
      <c r="D2006" s="61">
        <v>39331</v>
      </c>
      <c r="E2006">
        <v>425</v>
      </c>
      <c r="G2006" s="61">
        <v>39331</v>
      </c>
      <c r="H2006">
        <v>74.77</v>
      </c>
    </row>
    <row r="2007" spans="1:8" x14ac:dyDescent="0.45">
      <c r="A2007" s="61">
        <v>39332</v>
      </c>
      <c r="B2007">
        <v>402</v>
      </c>
      <c r="D2007" s="61">
        <v>39332</v>
      </c>
      <c r="E2007">
        <v>424</v>
      </c>
      <c r="G2007" s="61">
        <v>39332</v>
      </c>
      <c r="H2007">
        <v>75.069999999999993</v>
      </c>
    </row>
    <row r="2008" spans="1:8" x14ac:dyDescent="0.45">
      <c r="A2008" s="61">
        <v>39335</v>
      </c>
      <c r="B2008">
        <v>401</v>
      </c>
      <c r="D2008" s="61">
        <v>39335</v>
      </c>
      <c r="E2008">
        <v>422</v>
      </c>
      <c r="G2008" s="61">
        <v>39335</v>
      </c>
      <c r="H2008">
        <v>75.48</v>
      </c>
    </row>
    <row r="2009" spans="1:8" x14ac:dyDescent="0.45">
      <c r="A2009" s="61">
        <v>39336</v>
      </c>
      <c r="B2009">
        <v>400</v>
      </c>
      <c r="D2009" s="61">
        <v>39336</v>
      </c>
      <c r="E2009">
        <v>425</v>
      </c>
      <c r="G2009" s="61">
        <v>39336</v>
      </c>
      <c r="H2009">
        <v>76.38</v>
      </c>
    </row>
    <row r="2010" spans="1:8" x14ac:dyDescent="0.45">
      <c r="A2010" s="61">
        <v>39337</v>
      </c>
      <c r="B2010">
        <v>400</v>
      </c>
      <c r="D2010" s="61">
        <v>39337</v>
      </c>
      <c r="E2010">
        <v>424</v>
      </c>
      <c r="G2010" s="61">
        <v>39337</v>
      </c>
      <c r="H2010">
        <v>77.680000000000007</v>
      </c>
    </row>
    <row r="2011" spans="1:8" x14ac:dyDescent="0.45">
      <c r="A2011" s="61">
        <v>39338</v>
      </c>
      <c r="B2011">
        <v>402</v>
      </c>
      <c r="D2011" s="61">
        <v>39338</v>
      </c>
      <c r="E2011">
        <v>428</v>
      </c>
      <c r="G2011" s="61">
        <v>39338</v>
      </c>
      <c r="H2011">
        <v>77.400000000000006</v>
      </c>
    </row>
    <row r="2012" spans="1:8" x14ac:dyDescent="0.45">
      <c r="A2012" s="61">
        <v>39339</v>
      </c>
      <c r="B2012">
        <v>403</v>
      </c>
      <c r="D2012" s="61">
        <v>39339</v>
      </c>
      <c r="E2012">
        <v>428</v>
      </c>
      <c r="G2012" s="61">
        <v>39339</v>
      </c>
      <c r="H2012">
        <v>76.22</v>
      </c>
    </row>
    <row r="2013" spans="1:8" x14ac:dyDescent="0.45">
      <c r="A2013" s="61">
        <v>39342</v>
      </c>
      <c r="B2013">
        <v>401</v>
      </c>
      <c r="D2013" s="61">
        <v>39342</v>
      </c>
      <c r="E2013">
        <v>427</v>
      </c>
      <c r="G2013" s="61">
        <v>39342</v>
      </c>
      <c r="H2013">
        <v>76.98</v>
      </c>
    </row>
    <row r="2014" spans="1:8" x14ac:dyDescent="0.45">
      <c r="A2014" s="61">
        <v>39343</v>
      </c>
      <c r="B2014">
        <v>399.5</v>
      </c>
      <c r="D2014" s="61">
        <v>39343</v>
      </c>
      <c r="E2014">
        <v>424</v>
      </c>
      <c r="G2014" s="61">
        <v>39343</v>
      </c>
      <c r="H2014">
        <v>77.59</v>
      </c>
    </row>
    <row r="2015" spans="1:8" x14ac:dyDescent="0.45">
      <c r="A2015" s="61">
        <v>39344</v>
      </c>
      <c r="B2015">
        <v>403</v>
      </c>
      <c r="D2015" s="61">
        <v>39344</v>
      </c>
      <c r="E2015">
        <v>426</v>
      </c>
      <c r="G2015" s="61">
        <v>39344</v>
      </c>
      <c r="H2015">
        <v>78.47</v>
      </c>
    </row>
    <row r="2016" spans="1:8" x14ac:dyDescent="0.45">
      <c r="A2016" s="61">
        <v>39345</v>
      </c>
      <c r="B2016">
        <v>409.33</v>
      </c>
      <c r="D2016" s="61">
        <v>39345</v>
      </c>
      <c r="E2016">
        <v>432.33</v>
      </c>
      <c r="G2016" s="61">
        <v>39345</v>
      </c>
      <c r="H2016">
        <v>79.09</v>
      </c>
    </row>
    <row r="2017" spans="1:8" x14ac:dyDescent="0.45">
      <c r="A2017" s="61">
        <v>39346</v>
      </c>
      <c r="B2017">
        <v>416.33</v>
      </c>
      <c r="D2017" s="61">
        <v>39346</v>
      </c>
      <c r="E2017">
        <v>429.33</v>
      </c>
      <c r="G2017" s="61">
        <v>39346</v>
      </c>
      <c r="H2017">
        <v>79.3</v>
      </c>
    </row>
    <row r="2018" spans="1:8" x14ac:dyDescent="0.45">
      <c r="A2018" s="61">
        <v>39349</v>
      </c>
      <c r="B2018">
        <v>421</v>
      </c>
      <c r="D2018" s="61">
        <v>39349</v>
      </c>
      <c r="E2018">
        <v>448</v>
      </c>
      <c r="G2018" s="61">
        <v>39349</v>
      </c>
      <c r="H2018">
        <v>78.91</v>
      </c>
    </row>
    <row r="2019" spans="1:8" x14ac:dyDescent="0.45">
      <c r="A2019" s="61">
        <v>39350</v>
      </c>
      <c r="B2019">
        <v>424</v>
      </c>
      <c r="D2019" s="61">
        <v>39350</v>
      </c>
      <c r="E2019">
        <v>449</v>
      </c>
      <c r="G2019" s="61">
        <v>39350</v>
      </c>
      <c r="H2019">
        <v>77.62</v>
      </c>
    </row>
    <row r="2020" spans="1:8" x14ac:dyDescent="0.45">
      <c r="A2020" s="61">
        <v>39351</v>
      </c>
      <c r="B2020">
        <v>422</v>
      </c>
      <c r="D2020" s="61">
        <v>39351</v>
      </c>
      <c r="E2020">
        <v>447</v>
      </c>
      <c r="G2020" s="61">
        <v>39351</v>
      </c>
      <c r="H2020">
        <v>77.430000000000007</v>
      </c>
    </row>
    <row r="2021" spans="1:8" x14ac:dyDescent="0.45">
      <c r="A2021" s="61">
        <v>39352</v>
      </c>
      <c r="B2021">
        <v>416</v>
      </c>
      <c r="D2021" s="61">
        <v>39352</v>
      </c>
      <c r="E2021">
        <v>440</v>
      </c>
      <c r="G2021" s="61">
        <v>39352</v>
      </c>
      <c r="H2021">
        <v>80.03</v>
      </c>
    </row>
    <row r="2022" spans="1:8" x14ac:dyDescent="0.45">
      <c r="A2022" s="61">
        <v>39353</v>
      </c>
      <c r="B2022">
        <v>419</v>
      </c>
      <c r="D2022" s="61">
        <v>39353</v>
      </c>
      <c r="E2022">
        <v>444</v>
      </c>
      <c r="G2022" s="61">
        <v>39353</v>
      </c>
      <c r="H2022">
        <v>79.17</v>
      </c>
    </row>
    <row r="2023" spans="1:8" x14ac:dyDescent="0.45">
      <c r="A2023" s="61">
        <v>39356</v>
      </c>
      <c r="B2023">
        <v>423</v>
      </c>
      <c r="D2023" s="61">
        <v>39356</v>
      </c>
      <c r="E2023">
        <v>448</v>
      </c>
      <c r="G2023" s="61">
        <v>39356</v>
      </c>
      <c r="H2023">
        <v>77.64</v>
      </c>
    </row>
    <row r="2024" spans="1:8" x14ac:dyDescent="0.45">
      <c r="A2024" s="61">
        <v>39357</v>
      </c>
      <c r="B2024">
        <v>418</v>
      </c>
      <c r="D2024" s="61">
        <v>39357</v>
      </c>
      <c r="E2024">
        <v>442</v>
      </c>
      <c r="G2024" s="61">
        <v>39357</v>
      </c>
      <c r="H2024">
        <v>77.38</v>
      </c>
    </row>
    <row r="2025" spans="1:8" x14ac:dyDescent="0.45">
      <c r="A2025" s="61">
        <v>39358</v>
      </c>
      <c r="B2025">
        <v>417</v>
      </c>
      <c r="D2025" s="61">
        <v>39358</v>
      </c>
      <c r="E2025">
        <v>440</v>
      </c>
      <c r="G2025" s="61">
        <v>39358</v>
      </c>
      <c r="H2025">
        <v>77.19</v>
      </c>
    </row>
    <row r="2026" spans="1:8" x14ac:dyDescent="0.45">
      <c r="A2026" s="61">
        <v>39359</v>
      </c>
      <c r="B2026">
        <v>420</v>
      </c>
      <c r="D2026" s="61">
        <v>39359</v>
      </c>
      <c r="E2026">
        <v>434</v>
      </c>
      <c r="G2026" s="61">
        <v>39359</v>
      </c>
      <c r="H2026">
        <v>78.97</v>
      </c>
    </row>
    <row r="2027" spans="1:8" x14ac:dyDescent="0.45">
      <c r="A2027" s="61">
        <v>39360</v>
      </c>
      <c r="B2027">
        <v>420</v>
      </c>
      <c r="D2027" s="61">
        <v>39360</v>
      </c>
      <c r="E2027">
        <v>441</v>
      </c>
      <c r="G2027" s="61">
        <v>39360</v>
      </c>
      <c r="H2027">
        <v>78.900000000000006</v>
      </c>
    </row>
    <row r="2028" spans="1:8" x14ac:dyDescent="0.45">
      <c r="A2028" s="61">
        <v>39363</v>
      </c>
      <c r="B2028">
        <v>424</v>
      </c>
      <c r="D2028" s="61">
        <v>39363</v>
      </c>
      <c r="E2028">
        <v>444</v>
      </c>
      <c r="G2028" s="61">
        <v>39363</v>
      </c>
      <c r="H2028">
        <v>76.58</v>
      </c>
    </row>
    <row r="2029" spans="1:8" x14ac:dyDescent="0.45">
      <c r="A2029" s="61">
        <v>39364</v>
      </c>
      <c r="B2029">
        <v>422</v>
      </c>
      <c r="D2029" s="61">
        <v>39364</v>
      </c>
      <c r="E2029">
        <v>443</v>
      </c>
      <c r="G2029" s="61">
        <v>39364</v>
      </c>
      <c r="H2029">
        <v>77.489999999999995</v>
      </c>
    </row>
    <row r="2030" spans="1:8" x14ac:dyDescent="0.45">
      <c r="A2030" s="61">
        <v>39365</v>
      </c>
      <c r="B2030">
        <v>424</v>
      </c>
      <c r="D2030" s="61">
        <v>39365</v>
      </c>
      <c r="E2030">
        <v>444</v>
      </c>
      <c r="G2030" s="61">
        <v>39365</v>
      </c>
      <c r="H2030">
        <v>78.599999999999994</v>
      </c>
    </row>
    <row r="2031" spans="1:8" x14ac:dyDescent="0.45">
      <c r="A2031" s="61">
        <v>39366</v>
      </c>
      <c r="B2031">
        <v>422</v>
      </c>
      <c r="D2031" s="61">
        <v>39366</v>
      </c>
      <c r="E2031">
        <v>447</v>
      </c>
      <c r="G2031" s="61">
        <v>39366</v>
      </c>
      <c r="H2031">
        <v>80.150000000000006</v>
      </c>
    </row>
    <row r="2032" spans="1:8" x14ac:dyDescent="0.45">
      <c r="A2032" s="61">
        <v>39367</v>
      </c>
      <c r="B2032">
        <v>427</v>
      </c>
      <c r="D2032" s="61">
        <v>39367</v>
      </c>
      <c r="E2032">
        <v>452</v>
      </c>
      <c r="G2032" s="61">
        <v>39367</v>
      </c>
      <c r="H2032">
        <v>80.55</v>
      </c>
    </row>
    <row r="2033" spans="1:8" x14ac:dyDescent="0.45">
      <c r="A2033" s="61">
        <v>39370</v>
      </c>
      <c r="B2033">
        <v>435</v>
      </c>
      <c r="D2033" s="61">
        <v>39370</v>
      </c>
      <c r="E2033">
        <v>455</v>
      </c>
      <c r="G2033" s="61">
        <v>39370</v>
      </c>
      <c r="H2033">
        <v>82.75</v>
      </c>
    </row>
    <row r="2034" spans="1:8" x14ac:dyDescent="0.45">
      <c r="A2034" s="61">
        <v>39371</v>
      </c>
      <c r="B2034">
        <v>441</v>
      </c>
      <c r="D2034" s="61">
        <v>39371</v>
      </c>
      <c r="E2034">
        <v>469</v>
      </c>
      <c r="G2034" s="61">
        <v>39371</v>
      </c>
      <c r="H2034">
        <v>84.16</v>
      </c>
    </row>
    <row r="2035" spans="1:8" x14ac:dyDescent="0.45">
      <c r="A2035" s="61">
        <v>39372</v>
      </c>
      <c r="B2035">
        <v>459</v>
      </c>
      <c r="D2035" s="61">
        <v>39372</v>
      </c>
      <c r="E2035">
        <v>481</v>
      </c>
      <c r="G2035" s="61">
        <v>39372</v>
      </c>
      <c r="H2035">
        <v>83.13</v>
      </c>
    </row>
    <row r="2036" spans="1:8" x14ac:dyDescent="0.45">
      <c r="A2036" s="61">
        <v>39373</v>
      </c>
      <c r="B2036">
        <v>466</v>
      </c>
      <c r="D2036" s="61">
        <v>39373</v>
      </c>
      <c r="E2036">
        <v>488</v>
      </c>
      <c r="G2036" s="61">
        <v>39373</v>
      </c>
      <c r="H2036">
        <v>84.6</v>
      </c>
    </row>
    <row r="2037" spans="1:8" x14ac:dyDescent="0.45">
      <c r="A2037" s="61">
        <v>39374</v>
      </c>
      <c r="B2037">
        <v>466</v>
      </c>
      <c r="D2037" s="61">
        <v>39374</v>
      </c>
      <c r="E2037">
        <v>487</v>
      </c>
      <c r="G2037" s="61">
        <v>39374</v>
      </c>
      <c r="H2037">
        <v>83.79</v>
      </c>
    </row>
    <row r="2038" spans="1:8" x14ac:dyDescent="0.45">
      <c r="A2038" s="61">
        <v>39377</v>
      </c>
      <c r="B2038">
        <v>463</v>
      </c>
      <c r="D2038" s="61">
        <v>39377</v>
      </c>
      <c r="E2038">
        <v>486</v>
      </c>
      <c r="G2038" s="61">
        <v>39377</v>
      </c>
      <c r="H2038">
        <v>83.27</v>
      </c>
    </row>
    <row r="2039" spans="1:8" x14ac:dyDescent="0.45">
      <c r="A2039" s="61">
        <v>39378</v>
      </c>
      <c r="B2039">
        <v>459</v>
      </c>
      <c r="D2039" s="61">
        <v>39378</v>
      </c>
      <c r="E2039">
        <v>482</v>
      </c>
      <c r="G2039" s="61">
        <v>39378</v>
      </c>
      <c r="H2039">
        <v>82.85</v>
      </c>
    </row>
    <row r="2040" spans="1:8" x14ac:dyDescent="0.45">
      <c r="A2040" s="61">
        <v>39379</v>
      </c>
      <c r="B2040">
        <v>459</v>
      </c>
      <c r="D2040" s="61">
        <v>39379</v>
      </c>
      <c r="E2040">
        <v>480</v>
      </c>
      <c r="G2040" s="61">
        <v>39379</v>
      </c>
      <c r="H2040">
        <v>84.37</v>
      </c>
    </row>
    <row r="2041" spans="1:8" x14ac:dyDescent="0.45">
      <c r="A2041" s="61">
        <v>39380</v>
      </c>
      <c r="B2041">
        <v>469</v>
      </c>
      <c r="D2041" s="61">
        <v>39380</v>
      </c>
      <c r="E2041">
        <v>490</v>
      </c>
      <c r="G2041" s="61">
        <v>39380</v>
      </c>
      <c r="H2041">
        <v>87.48</v>
      </c>
    </row>
    <row r="2042" spans="1:8" x14ac:dyDescent="0.45">
      <c r="A2042" s="61">
        <v>39381</v>
      </c>
      <c r="B2042">
        <v>470</v>
      </c>
      <c r="D2042" s="61">
        <v>39381</v>
      </c>
      <c r="E2042">
        <v>489</v>
      </c>
      <c r="G2042" s="61">
        <v>39381</v>
      </c>
      <c r="H2042">
        <v>88.69</v>
      </c>
    </row>
    <row r="2043" spans="1:8" x14ac:dyDescent="0.45">
      <c r="A2043" s="61">
        <v>39384</v>
      </c>
      <c r="B2043">
        <v>479</v>
      </c>
      <c r="D2043" s="61">
        <v>39384</v>
      </c>
      <c r="E2043">
        <v>501</v>
      </c>
      <c r="G2043" s="61">
        <v>39384</v>
      </c>
      <c r="H2043">
        <v>90.32</v>
      </c>
    </row>
    <row r="2044" spans="1:8" x14ac:dyDescent="0.45">
      <c r="A2044" s="61">
        <v>39385</v>
      </c>
      <c r="B2044">
        <v>497</v>
      </c>
      <c r="D2044" s="61">
        <v>39385</v>
      </c>
      <c r="E2044">
        <v>519</v>
      </c>
      <c r="G2044" s="61">
        <v>39385</v>
      </c>
      <c r="H2044">
        <v>87.44</v>
      </c>
    </row>
    <row r="2045" spans="1:8" x14ac:dyDescent="0.45">
      <c r="A2045" s="61">
        <v>39386</v>
      </c>
      <c r="B2045">
        <v>493</v>
      </c>
      <c r="D2045" s="61">
        <v>39386</v>
      </c>
      <c r="E2045">
        <v>519</v>
      </c>
      <c r="G2045" s="61">
        <v>39386</v>
      </c>
      <c r="H2045">
        <v>90.63</v>
      </c>
    </row>
    <row r="2046" spans="1:8" x14ac:dyDescent="0.45">
      <c r="A2046" s="61">
        <v>39387</v>
      </c>
      <c r="B2046">
        <v>492</v>
      </c>
      <c r="D2046" s="61">
        <v>39387</v>
      </c>
      <c r="E2046">
        <v>520</v>
      </c>
      <c r="G2046" s="61">
        <v>39387</v>
      </c>
      <c r="H2046">
        <v>89.72</v>
      </c>
    </row>
    <row r="2047" spans="1:8" x14ac:dyDescent="0.45">
      <c r="A2047" s="61">
        <v>39388</v>
      </c>
      <c r="B2047">
        <v>500</v>
      </c>
      <c r="D2047" s="61">
        <v>39388</v>
      </c>
      <c r="E2047">
        <v>524</v>
      </c>
      <c r="G2047" s="61">
        <v>39388</v>
      </c>
      <c r="H2047">
        <v>92.08</v>
      </c>
    </row>
    <row r="2048" spans="1:8" x14ac:dyDescent="0.45">
      <c r="A2048" s="61">
        <v>39391</v>
      </c>
      <c r="B2048">
        <v>503</v>
      </c>
      <c r="D2048" s="61">
        <v>39391</v>
      </c>
      <c r="E2048">
        <v>529</v>
      </c>
      <c r="G2048" s="61">
        <v>39391</v>
      </c>
      <c r="H2048">
        <v>90.49</v>
      </c>
    </row>
    <row r="2049" spans="1:8" x14ac:dyDescent="0.45">
      <c r="A2049" s="61">
        <v>39392</v>
      </c>
      <c r="B2049">
        <v>517</v>
      </c>
      <c r="D2049" s="61">
        <v>39392</v>
      </c>
      <c r="E2049">
        <v>541</v>
      </c>
      <c r="G2049" s="61">
        <v>39392</v>
      </c>
      <c r="H2049">
        <v>93.26</v>
      </c>
    </row>
    <row r="2050" spans="1:8" x14ac:dyDescent="0.45">
      <c r="A2050" s="61">
        <v>39393</v>
      </c>
      <c r="B2050">
        <v>522</v>
      </c>
      <c r="D2050" s="61">
        <v>39393</v>
      </c>
      <c r="E2050">
        <v>548</v>
      </c>
      <c r="G2050" s="61">
        <v>39393</v>
      </c>
      <c r="H2050">
        <v>93.24</v>
      </c>
    </row>
    <row r="2051" spans="1:8" x14ac:dyDescent="0.45">
      <c r="A2051" s="61">
        <v>39394</v>
      </c>
      <c r="B2051">
        <v>532</v>
      </c>
      <c r="D2051" s="61">
        <v>39394</v>
      </c>
      <c r="E2051">
        <v>559</v>
      </c>
      <c r="G2051" s="61">
        <v>39394</v>
      </c>
      <c r="H2051">
        <v>92.79</v>
      </c>
    </row>
    <row r="2052" spans="1:8" x14ac:dyDescent="0.45">
      <c r="A2052" s="61">
        <v>39395</v>
      </c>
      <c r="B2052">
        <v>532</v>
      </c>
      <c r="D2052" s="61">
        <v>39395</v>
      </c>
      <c r="E2052">
        <v>558</v>
      </c>
      <c r="G2052" s="61">
        <v>39395</v>
      </c>
      <c r="H2052">
        <v>93.18</v>
      </c>
    </row>
    <row r="2053" spans="1:8" x14ac:dyDescent="0.45">
      <c r="A2053" s="61">
        <v>39398</v>
      </c>
      <c r="B2053">
        <v>532</v>
      </c>
      <c r="D2053" s="61">
        <v>39398</v>
      </c>
      <c r="E2053">
        <v>558</v>
      </c>
      <c r="G2053" s="61">
        <v>39398</v>
      </c>
      <c r="H2053">
        <v>91.98</v>
      </c>
    </row>
    <row r="2054" spans="1:8" x14ac:dyDescent="0.45">
      <c r="A2054" s="61">
        <v>39399</v>
      </c>
      <c r="B2054">
        <v>520</v>
      </c>
      <c r="D2054" s="61">
        <v>39399</v>
      </c>
      <c r="E2054">
        <v>547</v>
      </c>
      <c r="G2054" s="61">
        <v>39399</v>
      </c>
      <c r="H2054">
        <v>88.83</v>
      </c>
    </row>
    <row r="2055" spans="1:8" x14ac:dyDescent="0.45">
      <c r="A2055" s="61">
        <v>39400</v>
      </c>
      <c r="B2055">
        <v>510</v>
      </c>
      <c r="D2055" s="61">
        <v>39400</v>
      </c>
      <c r="E2055">
        <v>557</v>
      </c>
      <c r="G2055" s="61">
        <v>39400</v>
      </c>
      <c r="H2055">
        <v>91.36</v>
      </c>
    </row>
    <row r="2056" spans="1:8" x14ac:dyDescent="0.45">
      <c r="A2056" s="61">
        <v>39401</v>
      </c>
      <c r="B2056">
        <v>510</v>
      </c>
      <c r="D2056" s="61">
        <v>39401</v>
      </c>
      <c r="E2056">
        <v>536</v>
      </c>
      <c r="G2056" s="61">
        <v>39401</v>
      </c>
      <c r="H2056">
        <v>90.94</v>
      </c>
    </row>
    <row r="2057" spans="1:8" x14ac:dyDescent="0.45">
      <c r="A2057" s="61">
        <v>39402</v>
      </c>
      <c r="B2057">
        <v>510</v>
      </c>
      <c r="D2057" s="61">
        <v>39402</v>
      </c>
      <c r="E2057">
        <v>536</v>
      </c>
      <c r="G2057" s="61">
        <v>39402</v>
      </c>
      <c r="H2057">
        <v>91.62</v>
      </c>
    </row>
    <row r="2058" spans="1:8" x14ac:dyDescent="0.45">
      <c r="A2058" s="61">
        <v>39405</v>
      </c>
      <c r="B2058">
        <v>524.66999999999996</v>
      </c>
      <c r="D2058" s="61">
        <v>39405</v>
      </c>
      <c r="E2058">
        <v>551.33000000000004</v>
      </c>
      <c r="G2058" s="61">
        <v>39405</v>
      </c>
      <c r="H2058">
        <v>92.28</v>
      </c>
    </row>
    <row r="2059" spans="1:8" x14ac:dyDescent="0.45">
      <c r="A2059" s="61">
        <v>39406</v>
      </c>
      <c r="B2059">
        <v>515</v>
      </c>
      <c r="D2059" s="61">
        <v>39406</v>
      </c>
      <c r="E2059">
        <v>537</v>
      </c>
      <c r="G2059" s="61">
        <v>39406</v>
      </c>
      <c r="H2059">
        <v>95.49</v>
      </c>
    </row>
    <row r="2060" spans="1:8" x14ac:dyDescent="0.45">
      <c r="A2060" s="61">
        <v>39407</v>
      </c>
      <c r="B2060">
        <v>516</v>
      </c>
      <c r="D2060" s="61">
        <v>39407</v>
      </c>
      <c r="E2060">
        <v>541</v>
      </c>
      <c r="G2060" s="61">
        <v>39407</v>
      </c>
      <c r="H2060">
        <v>94.84</v>
      </c>
    </row>
    <row r="2061" spans="1:8" x14ac:dyDescent="0.45">
      <c r="A2061" s="61">
        <v>39408</v>
      </c>
      <c r="B2061">
        <v>516</v>
      </c>
      <c r="D2061" s="61">
        <v>39408</v>
      </c>
      <c r="E2061">
        <v>541</v>
      </c>
      <c r="G2061" s="61">
        <v>39408</v>
      </c>
      <c r="H2061">
        <v>94.5</v>
      </c>
    </row>
    <row r="2062" spans="1:8" x14ac:dyDescent="0.45">
      <c r="A2062" s="61">
        <v>39409</v>
      </c>
      <c r="B2062">
        <v>516</v>
      </c>
      <c r="D2062" s="61">
        <v>39409</v>
      </c>
      <c r="E2062">
        <v>541</v>
      </c>
      <c r="G2062" s="61">
        <v>39409</v>
      </c>
      <c r="H2062">
        <v>95.76</v>
      </c>
    </row>
    <row r="2063" spans="1:8" x14ac:dyDescent="0.45">
      <c r="A2063" s="61">
        <v>39412</v>
      </c>
      <c r="B2063">
        <v>516</v>
      </c>
      <c r="D2063" s="61">
        <v>39412</v>
      </c>
      <c r="E2063">
        <v>545</v>
      </c>
      <c r="G2063" s="61">
        <v>39412</v>
      </c>
      <c r="H2063">
        <v>95.32</v>
      </c>
    </row>
    <row r="2064" spans="1:8" x14ac:dyDescent="0.45">
      <c r="A2064" s="61">
        <v>39413</v>
      </c>
      <c r="B2064">
        <v>510</v>
      </c>
      <c r="D2064" s="61">
        <v>39413</v>
      </c>
      <c r="E2064">
        <v>525</v>
      </c>
      <c r="G2064" s="61">
        <v>39413</v>
      </c>
      <c r="H2064">
        <v>92.52</v>
      </c>
    </row>
    <row r="2065" spans="1:8" x14ac:dyDescent="0.45">
      <c r="A2065" s="61">
        <v>39414</v>
      </c>
      <c r="B2065">
        <v>509</v>
      </c>
      <c r="D2065" s="61">
        <v>39414</v>
      </c>
      <c r="E2065">
        <v>524</v>
      </c>
      <c r="G2065" s="61">
        <v>39414</v>
      </c>
      <c r="H2065">
        <v>89.81</v>
      </c>
    </row>
    <row r="2066" spans="1:8" x14ac:dyDescent="0.45">
      <c r="A2066" s="61">
        <v>39415</v>
      </c>
      <c r="B2066">
        <v>505</v>
      </c>
      <c r="D2066" s="61">
        <v>39415</v>
      </c>
      <c r="E2066">
        <v>534</v>
      </c>
      <c r="G2066" s="61">
        <v>39415</v>
      </c>
      <c r="H2066">
        <v>90.22</v>
      </c>
    </row>
    <row r="2067" spans="1:8" x14ac:dyDescent="0.45">
      <c r="A2067" s="61">
        <v>39416</v>
      </c>
      <c r="B2067">
        <v>505</v>
      </c>
      <c r="D2067" s="61">
        <v>39416</v>
      </c>
      <c r="E2067">
        <v>534</v>
      </c>
      <c r="G2067" s="61">
        <v>39416</v>
      </c>
      <c r="H2067">
        <v>88.26</v>
      </c>
    </row>
    <row r="2068" spans="1:8" x14ac:dyDescent="0.45">
      <c r="A2068" s="61">
        <v>39419</v>
      </c>
      <c r="B2068">
        <v>505</v>
      </c>
      <c r="D2068" s="61">
        <v>39419</v>
      </c>
      <c r="E2068">
        <v>500</v>
      </c>
      <c r="G2068" s="61">
        <v>39419</v>
      </c>
      <c r="H2068">
        <v>89.8</v>
      </c>
    </row>
    <row r="2069" spans="1:8" x14ac:dyDescent="0.45">
      <c r="A2069" s="61">
        <v>39420</v>
      </c>
      <c r="B2069">
        <v>497</v>
      </c>
      <c r="D2069" s="61">
        <v>39420</v>
      </c>
      <c r="E2069">
        <v>529</v>
      </c>
      <c r="G2069" s="61">
        <v>39420</v>
      </c>
      <c r="H2069">
        <v>89.53</v>
      </c>
    </row>
    <row r="2070" spans="1:8" x14ac:dyDescent="0.45">
      <c r="A2070" s="61">
        <v>39421</v>
      </c>
      <c r="B2070">
        <v>497</v>
      </c>
      <c r="D2070" s="61">
        <v>39421</v>
      </c>
      <c r="E2070">
        <v>530</v>
      </c>
      <c r="G2070" s="61">
        <v>39421</v>
      </c>
      <c r="H2070">
        <v>88.49</v>
      </c>
    </row>
    <row r="2071" spans="1:8" x14ac:dyDescent="0.45">
      <c r="A2071" s="61">
        <v>39422</v>
      </c>
      <c r="B2071">
        <v>502</v>
      </c>
      <c r="D2071" s="61">
        <v>39422</v>
      </c>
      <c r="E2071">
        <v>535</v>
      </c>
      <c r="G2071" s="61">
        <v>39422</v>
      </c>
      <c r="H2071">
        <v>90.18</v>
      </c>
    </row>
    <row r="2072" spans="1:8" x14ac:dyDescent="0.45">
      <c r="A2072" s="61">
        <v>39423</v>
      </c>
      <c r="B2072">
        <v>502</v>
      </c>
      <c r="D2072" s="61">
        <v>39423</v>
      </c>
      <c r="E2072">
        <v>535</v>
      </c>
      <c r="G2072" s="61">
        <v>39423</v>
      </c>
      <c r="H2072">
        <v>88.64</v>
      </c>
    </row>
    <row r="2073" spans="1:8" x14ac:dyDescent="0.45">
      <c r="A2073" s="61">
        <v>39426</v>
      </c>
      <c r="B2073">
        <v>495</v>
      </c>
      <c r="D2073" s="61">
        <v>39426</v>
      </c>
      <c r="E2073">
        <v>528</v>
      </c>
      <c r="G2073" s="61">
        <v>39426</v>
      </c>
      <c r="H2073">
        <v>88.04</v>
      </c>
    </row>
    <row r="2074" spans="1:8" x14ac:dyDescent="0.45">
      <c r="A2074" s="61">
        <v>39427</v>
      </c>
      <c r="B2074">
        <v>485</v>
      </c>
      <c r="D2074" s="61">
        <v>39427</v>
      </c>
      <c r="E2074">
        <v>520</v>
      </c>
      <c r="G2074" s="61">
        <v>39427</v>
      </c>
      <c r="H2074">
        <v>89.99</v>
      </c>
    </row>
    <row r="2075" spans="1:8" x14ac:dyDescent="0.45">
      <c r="A2075" s="61">
        <v>39428</v>
      </c>
      <c r="B2075">
        <v>482</v>
      </c>
      <c r="D2075" s="61">
        <v>39428</v>
      </c>
      <c r="E2075">
        <v>516</v>
      </c>
      <c r="G2075" s="61">
        <v>39428</v>
      </c>
      <c r="H2075">
        <v>94.02</v>
      </c>
    </row>
    <row r="2076" spans="1:8" x14ac:dyDescent="0.45">
      <c r="A2076" s="61">
        <v>39429</v>
      </c>
      <c r="B2076">
        <v>484</v>
      </c>
      <c r="D2076" s="61">
        <v>39429</v>
      </c>
      <c r="E2076">
        <v>517</v>
      </c>
      <c r="G2076" s="61">
        <v>39429</v>
      </c>
      <c r="H2076">
        <v>92.12</v>
      </c>
    </row>
    <row r="2077" spans="1:8" x14ac:dyDescent="0.45">
      <c r="A2077" s="61">
        <v>39430</v>
      </c>
      <c r="B2077">
        <v>484</v>
      </c>
      <c r="D2077" s="61">
        <v>39430</v>
      </c>
      <c r="E2077">
        <v>517</v>
      </c>
      <c r="G2077" s="61">
        <v>39430</v>
      </c>
      <c r="H2077">
        <v>92.67</v>
      </c>
    </row>
    <row r="2078" spans="1:8" x14ac:dyDescent="0.45">
      <c r="A2078" s="61">
        <v>39433</v>
      </c>
      <c r="B2078">
        <v>481</v>
      </c>
      <c r="D2078" s="61">
        <v>39433</v>
      </c>
      <c r="E2078">
        <v>516</v>
      </c>
      <c r="G2078" s="61">
        <v>39433</v>
      </c>
      <c r="H2078">
        <v>91.29</v>
      </c>
    </row>
    <row r="2079" spans="1:8" x14ac:dyDescent="0.45">
      <c r="A2079" s="61">
        <v>39434</v>
      </c>
      <c r="B2079">
        <v>478</v>
      </c>
      <c r="D2079" s="61">
        <v>39434</v>
      </c>
      <c r="E2079">
        <v>506</v>
      </c>
      <c r="G2079" s="61">
        <v>39434</v>
      </c>
      <c r="H2079">
        <v>90.12</v>
      </c>
    </row>
    <row r="2080" spans="1:8" x14ac:dyDescent="0.45">
      <c r="A2080" s="61">
        <v>39435</v>
      </c>
      <c r="B2080">
        <v>458</v>
      </c>
      <c r="D2080" s="61">
        <v>39435</v>
      </c>
      <c r="E2080">
        <v>491</v>
      </c>
      <c r="G2080" s="61">
        <v>39435</v>
      </c>
      <c r="H2080">
        <v>91.48</v>
      </c>
    </row>
    <row r="2081" spans="1:8" x14ac:dyDescent="0.45">
      <c r="A2081" s="61">
        <v>39436</v>
      </c>
      <c r="B2081">
        <v>488</v>
      </c>
      <c r="D2081" s="61">
        <v>39436</v>
      </c>
      <c r="E2081">
        <v>520</v>
      </c>
      <c r="G2081" s="61">
        <v>39436</v>
      </c>
      <c r="H2081">
        <v>90.88</v>
      </c>
    </row>
    <row r="2082" spans="1:8" x14ac:dyDescent="0.45">
      <c r="A2082" s="61">
        <v>39437</v>
      </c>
      <c r="B2082">
        <v>489</v>
      </c>
      <c r="D2082" s="61">
        <v>39437</v>
      </c>
      <c r="E2082">
        <v>520</v>
      </c>
      <c r="G2082" s="61">
        <v>39437</v>
      </c>
      <c r="H2082">
        <v>92.46</v>
      </c>
    </row>
    <row r="2083" spans="1:8" x14ac:dyDescent="0.45">
      <c r="A2083" s="61">
        <v>39440</v>
      </c>
      <c r="B2083">
        <v>489</v>
      </c>
      <c r="D2083" s="61">
        <v>39440</v>
      </c>
      <c r="E2083">
        <v>520</v>
      </c>
      <c r="G2083" s="61">
        <v>39440</v>
      </c>
      <c r="H2083">
        <v>92.7</v>
      </c>
    </row>
    <row r="2084" spans="1:8" x14ac:dyDescent="0.45">
      <c r="A2084" s="61">
        <v>39441</v>
      </c>
      <c r="B2084">
        <v>489</v>
      </c>
      <c r="D2084" s="61">
        <v>39441</v>
      </c>
      <c r="E2084">
        <v>520</v>
      </c>
      <c r="G2084" s="61">
        <v>39441</v>
      </c>
      <c r="H2084">
        <v>92.7</v>
      </c>
    </row>
    <row r="2085" spans="1:8" x14ac:dyDescent="0.45">
      <c r="A2085" s="61">
        <v>39442</v>
      </c>
      <c r="B2085">
        <v>489</v>
      </c>
      <c r="D2085" s="61">
        <v>39442</v>
      </c>
      <c r="E2085">
        <v>520</v>
      </c>
      <c r="G2085" s="61">
        <v>39442</v>
      </c>
      <c r="H2085">
        <v>93.94</v>
      </c>
    </row>
    <row r="2086" spans="1:8" x14ac:dyDescent="0.45">
      <c r="A2086" s="61">
        <v>39443</v>
      </c>
      <c r="B2086">
        <v>477</v>
      </c>
      <c r="D2086" s="61">
        <v>39443</v>
      </c>
      <c r="E2086">
        <v>513</v>
      </c>
      <c r="G2086" s="61">
        <v>39443</v>
      </c>
      <c r="H2086">
        <v>94.78</v>
      </c>
    </row>
    <row r="2087" spans="1:8" x14ac:dyDescent="0.45">
      <c r="A2087" s="61">
        <v>39444</v>
      </c>
      <c r="B2087">
        <v>484</v>
      </c>
      <c r="D2087" s="61">
        <v>39444</v>
      </c>
      <c r="E2087">
        <v>512</v>
      </c>
      <c r="G2087" s="61">
        <v>39444</v>
      </c>
      <c r="H2087">
        <v>93.88</v>
      </c>
    </row>
    <row r="2088" spans="1:8" x14ac:dyDescent="0.45">
      <c r="A2088" s="61">
        <v>39447</v>
      </c>
      <c r="B2088">
        <v>484</v>
      </c>
      <c r="D2088" s="61">
        <v>39447</v>
      </c>
      <c r="E2088">
        <v>512</v>
      </c>
      <c r="G2088" s="61">
        <v>39447</v>
      </c>
      <c r="H2088">
        <v>93.85</v>
      </c>
    </row>
    <row r="2089" spans="1:8" x14ac:dyDescent="0.45">
      <c r="A2089" s="61">
        <v>39448</v>
      </c>
      <c r="B2089">
        <v>484</v>
      </c>
      <c r="D2089" s="61">
        <v>39448</v>
      </c>
      <c r="E2089">
        <v>512</v>
      </c>
      <c r="G2089" s="61">
        <v>39448</v>
      </c>
      <c r="H2089">
        <v>93.85</v>
      </c>
    </row>
    <row r="2090" spans="1:8" x14ac:dyDescent="0.45">
      <c r="A2090" s="61">
        <v>39449</v>
      </c>
      <c r="B2090">
        <v>484</v>
      </c>
      <c r="D2090" s="61">
        <v>39449</v>
      </c>
      <c r="E2090">
        <v>512</v>
      </c>
      <c r="G2090" s="61">
        <v>39449</v>
      </c>
      <c r="H2090">
        <v>97.84</v>
      </c>
    </row>
    <row r="2091" spans="1:8" x14ac:dyDescent="0.45">
      <c r="A2091" s="61">
        <v>39450</v>
      </c>
      <c r="B2091">
        <v>490</v>
      </c>
      <c r="D2091" s="61">
        <v>39450</v>
      </c>
      <c r="E2091">
        <v>514</v>
      </c>
      <c r="G2091" s="61">
        <v>39450</v>
      </c>
      <c r="H2091">
        <v>97.6</v>
      </c>
    </row>
    <row r="2092" spans="1:8" x14ac:dyDescent="0.45">
      <c r="A2092" s="61">
        <v>39451</v>
      </c>
      <c r="B2092">
        <v>486</v>
      </c>
      <c r="D2092" s="61">
        <v>39451</v>
      </c>
      <c r="E2092">
        <v>514</v>
      </c>
      <c r="G2092" s="61">
        <v>39451</v>
      </c>
      <c r="H2092">
        <v>96.79</v>
      </c>
    </row>
    <row r="2093" spans="1:8" x14ac:dyDescent="0.45">
      <c r="A2093" s="61">
        <v>39454</v>
      </c>
      <c r="B2093">
        <v>484</v>
      </c>
      <c r="D2093" s="61">
        <v>39454</v>
      </c>
      <c r="E2093">
        <v>514</v>
      </c>
      <c r="G2093" s="61">
        <v>39454</v>
      </c>
      <c r="H2093">
        <v>94.39</v>
      </c>
    </row>
    <row r="2094" spans="1:8" x14ac:dyDescent="0.45">
      <c r="A2094" s="61">
        <v>39455</v>
      </c>
      <c r="B2094">
        <v>493</v>
      </c>
      <c r="D2094" s="61">
        <v>39455</v>
      </c>
      <c r="E2094">
        <v>522</v>
      </c>
      <c r="G2094" s="61">
        <v>39455</v>
      </c>
      <c r="H2094">
        <v>95.54</v>
      </c>
    </row>
    <row r="2095" spans="1:8" x14ac:dyDescent="0.45">
      <c r="A2095" s="61">
        <v>39456</v>
      </c>
      <c r="B2095">
        <v>488</v>
      </c>
      <c r="D2095" s="61">
        <v>39456</v>
      </c>
      <c r="E2095">
        <v>523</v>
      </c>
      <c r="G2095" s="61">
        <v>39456</v>
      </c>
      <c r="H2095">
        <v>94.37</v>
      </c>
    </row>
    <row r="2096" spans="1:8" x14ac:dyDescent="0.45">
      <c r="A2096" s="61">
        <v>39457</v>
      </c>
      <c r="B2096">
        <v>489</v>
      </c>
      <c r="D2096" s="61">
        <v>39457</v>
      </c>
      <c r="E2096">
        <v>523</v>
      </c>
      <c r="G2096" s="61">
        <v>39457</v>
      </c>
      <c r="H2096">
        <v>92.22</v>
      </c>
    </row>
    <row r="2097" spans="1:8" x14ac:dyDescent="0.45">
      <c r="A2097" s="61">
        <v>39458</v>
      </c>
      <c r="B2097">
        <v>489</v>
      </c>
      <c r="D2097" s="61">
        <v>39458</v>
      </c>
      <c r="E2097">
        <v>523</v>
      </c>
      <c r="G2097" s="61">
        <v>39458</v>
      </c>
      <c r="H2097">
        <v>91.07</v>
      </c>
    </row>
    <row r="2098" spans="1:8" x14ac:dyDescent="0.45">
      <c r="A2098" s="61">
        <v>39461</v>
      </c>
      <c r="B2098">
        <v>489</v>
      </c>
      <c r="D2098" s="61">
        <v>39461</v>
      </c>
      <c r="E2098">
        <v>523</v>
      </c>
      <c r="G2098" s="61">
        <v>39461</v>
      </c>
      <c r="H2098">
        <v>92.92</v>
      </c>
    </row>
    <row r="2099" spans="1:8" x14ac:dyDescent="0.45">
      <c r="A2099" s="61">
        <v>39462</v>
      </c>
      <c r="B2099">
        <v>488</v>
      </c>
      <c r="D2099" s="61">
        <v>39462</v>
      </c>
      <c r="E2099">
        <v>522</v>
      </c>
      <c r="G2099" s="61">
        <v>39462</v>
      </c>
      <c r="H2099">
        <v>90.98</v>
      </c>
    </row>
    <row r="2100" spans="1:8" x14ac:dyDescent="0.45">
      <c r="A2100" s="61">
        <v>39463</v>
      </c>
      <c r="B2100">
        <v>482</v>
      </c>
      <c r="D2100" s="61">
        <v>39463</v>
      </c>
      <c r="E2100">
        <v>523</v>
      </c>
      <c r="G2100" s="61">
        <v>39463</v>
      </c>
      <c r="H2100">
        <v>89.75</v>
      </c>
    </row>
    <row r="2101" spans="1:8" x14ac:dyDescent="0.45">
      <c r="A2101" s="61">
        <v>39464</v>
      </c>
      <c r="B2101">
        <v>476</v>
      </c>
      <c r="D2101" s="61">
        <v>39464</v>
      </c>
      <c r="E2101">
        <v>514</v>
      </c>
      <c r="G2101" s="61">
        <v>39464</v>
      </c>
      <c r="H2101">
        <v>88.75</v>
      </c>
    </row>
    <row r="2102" spans="1:8" x14ac:dyDescent="0.45">
      <c r="A2102" s="61">
        <v>39465</v>
      </c>
      <c r="B2102">
        <v>476</v>
      </c>
      <c r="D2102" s="61">
        <v>39465</v>
      </c>
      <c r="E2102">
        <v>511</v>
      </c>
      <c r="G2102" s="61">
        <v>39465</v>
      </c>
      <c r="H2102">
        <v>89.23</v>
      </c>
    </row>
    <row r="2103" spans="1:8" x14ac:dyDescent="0.45">
      <c r="A2103" s="61">
        <v>39468</v>
      </c>
      <c r="B2103">
        <v>476</v>
      </c>
      <c r="D2103" s="61">
        <v>39468</v>
      </c>
      <c r="E2103">
        <v>511</v>
      </c>
      <c r="G2103" s="61">
        <v>39468</v>
      </c>
      <c r="H2103">
        <v>87.51</v>
      </c>
    </row>
    <row r="2104" spans="1:8" x14ac:dyDescent="0.45">
      <c r="A2104" s="61">
        <v>39469</v>
      </c>
      <c r="B2104">
        <v>477</v>
      </c>
      <c r="D2104" s="61">
        <v>39469</v>
      </c>
      <c r="E2104">
        <v>514</v>
      </c>
      <c r="G2104" s="61">
        <v>39469</v>
      </c>
      <c r="H2104">
        <v>88.45</v>
      </c>
    </row>
    <row r="2105" spans="1:8" x14ac:dyDescent="0.45">
      <c r="A2105" s="61">
        <v>39470</v>
      </c>
      <c r="B2105">
        <v>477</v>
      </c>
      <c r="D2105" s="61">
        <v>39470</v>
      </c>
      <c r="E2105">
        <v>514</v>
      </c>
      <c r="G2105" s="61">
        <v>39470</v>
      </c>
      <c r="H2105">
        <v>86.62</v>
      </c>
    </row>
    <row r="2106" spans="1:8" x14ac:dyDescent="0.45">
      <c r="A2106" s="61">
        <v>39471</v>
      </c>
      <c r="B2106">
        <v>467</v>
      </c>
      <c r="D2106" s="61">
        <v>39471</v>
      </c>
      <c r="E2106">
        <v>497</v>
      </c>
      <c r="G2106" s="61">
        <v>39471</v>
      </c>
      <c r="H2106">
        <v>89.07</v>
      </c>
    </row>
    <row r="2107" spans="1:8" x14ac:dyDescent="0.45">
      <c r="A2107" s="61">
        <v>39472</v>
      </c>
      <c r="B2107">
        <v>469</v>
      </c>
      <c r="D2107" s="61">
        <v>39472</v>
      </c>
      <c r="E2107">
        <v>501</v>
      </c>
      <c r="G2107" s="61">
        <v>39472</v>
      </c>
      <c r="H2107">
        <v>90.9</v>
      </c>
    </row>
    <row r="2108" spans="1:8" x14ac:dyDescent="0.45">
      <c r="A2108" s="61">
        <v>39475</v>
      </c>
      <c r="B2108">
        <v>470</v>
      </c>
      <c r="D2108" s="61">
        <v>39475</v>
      </c>
      <c r="E2108">
        <v>502</v>
      </c>
      <c r="G2108" s="61">
        <v>39475</v>
      </c>
      <c r="H2108">
        <v>91.38</v>
      </c>
    </row>
    <row r="2109" spans="1:8" x14ac:dyDescent="0.45">
      <c r="A2109" s="61">
        <v>39476</v>
      </c>
      <c r="B2109">
        <v>484</v>
      </c>
      <c r="D2109" s="61">
        <v>39476</v>
      </c>
      <c r="E2109">
        <v>510</v>
      </c>
      <c r="G2109" s="61">
        <v>39476</v>
      </c>
      <c r="H2109">
        <v>92</v>
      </c>
    </row>
    <row r="2110" spans="1:8" x14ac:dyDescent="0.45">
      <c r="A2110" s="61">
        <v>39477</v>
      </c>
      <c r="B2110">
        <v>484</v>
      </c>
      <c r="D2110" s="61">
        <v>39477</v>
      </c>
      <c r="E2110">
        <v>510</v>
      </c>
      <c r="G2110" s="61">
        <v>39477</v>
      </c>
      <c r="H2110">
        <v>92.53</v>
      </c>
    </row>
    <row r="2111" spans="1:8" x14ac:dyDescent="0.45">
      <c r="A2111" s="61">
        <v>39478</v>
      </c>
      <c r="B2111">
        <v>479</v>
      </c>
      <c r="D2111" s="61">
        <v>39478</v>
      </c>
      <c r="E2111">
        <v>511</v>
      </c>
      <c r="G2111" s="61">
        <v>39478</v>
      </c>
      <c r="H2111">
        <v>92.21</v>
      </c>
    </row>
    <row r="2112" spans="1:8" x14ac:dyDescent="0.45">
      <c r="A2112" s="61">
        <v>39479</v>
      </c>
      <c r="B2112">
        <v>479</v>
      </c>
      <c r="D2112" s="61">
        <v>39479</v>
      </c>
      <c r="E2112">
        <v>511</v>
      </c>
      <c r="G2112" s="61">
        <v>39479</v>
      </c>
      <c r="H2112">
        <v>89.44</v>
      </c>
    </row>
    <row r="2113" spans="1:8" x14ac:dyDescent="0.45">
      <c r="A2113" s="61">
        <v>39482</v>
      </c>
      <c r="B2113">
        <v>467</v>
      </c>
      <c r="D2113" s="61">
        <v>39482</v>
      </c>
      <c r="E2113">
        <v>507</v>
      </c>
      <c r="G2113" s="61">
        <v>39482</v>
      </c>
      <c r="H2113">
        <v>90.47</v>
      </c>
    </row>
    <row r="2114" spans="1:8" x14ac:dyDescent="0.45">
      <c r="A2114" s="61">
        <v>39483</v>
      </c>
      <c r="B2114">
        <v>470</v>
      </c>
      <c r="D2114" s="61">
        <v>39483</v>
      </c>
      <c r="E2114">
        <v>514</v>
      </c>
      <c r="G2114" s="61">
        <v>39483</v>
      </c>
      <c r="H2114">
        <v>88.82</v>
      </c>
    </row>
    <row r="2115" spans="1:8" x14ac:dyDescent="0.45">
      <c r="A2115" s="61">
        <v>39484</v>
      </c>
      <c r="B2115">
        <v>511</v>
      </c>
      <c r="D2115" s="61">
        <v>39484</v>
      </c>
      <c r="E2115">
        <v>513</v>
      </c>
      <c r="G2115" s="61">
        <v>39484</v>
      </c>
      <c r="H2115">
        <v>87.78</v>
      </c>
    </row>
    <row r="2116" spans="1:8" x14ac:dyDescent="0.45">
      <c r="A2116" s="61">
        <v>39485</v>
      </c>
      <c r="B2116">
        <v>477</v>
      </c>
      <c r="D2116" s="61">
        <v>39485</v>
      </c>
      <c r="E2116">
        <v>510</v>
      </c>
      <c r="G2116" s="61">
        <v>39485</v>
      </c>
      <c r="H2116">
        <v>88.51</v>
      </c>
    </row>
    <row r="2117" spans="1:8" x14ac:dyDescent="0.45">
      <c r="A2117" s="61">
        <v>39486</v>
      </c>
      <c r="B2117">
        <v>477</v>
      </c>
      <c r="D2117" s="61">
        <v>39486</v>
      </c>
      <c r="E2117">
        <v>510</v>
      </c>
      <c r="G2117" s="61">
        <v>39486</v>
      </c>
      <c r="H2117">
        <v>91.94</v>
      </c>
    </row>
    <row r="2118" spans="1:8" x14ac:dyDescent="0.45">
      <c r="A2118" s="61">
        <v>39489</v>
      </c>
      <c r="B2118">
        <v>477</v>
      </c>
      <c r="D2118" s="61">
        <v>39489</v>
      </c>
      <c r="E2118">
        <v>510</v>
      </c>
      <c r="G2118" s="61">
        <v>39489</v>
      </c>
      <c r="H2118">
        <v>93.53</v>
      </c>
    </row>
    <row r="2119" spans="1:8" x14ac:dyDescent="0.45">
      <c r="A2119" s="61">
        <v>39490</v>
      </c>
      <c r="B2119">
        <v>464</v>
      </c>
      <c r="D2119" s="61">
        <v>39490</v>
      </c>
      <c r="E2119">
        <v>510</v>
      </c>
      <c r="G2119" s="61">
        <v>39490</v>
      </c>
      <c r="H2119">
        <v>92.86</v>
      </c>
    </row>
    <row r="2120" spans="1:8" x14ac:dyDescent="0.45">
      <c r="A2120" s="61">
        <v>39491</v>
      </c>
      <c r="B2120">
        <v>490</v>
      </c>
      <c r="D2120" s="61">
        <v>39491</v>
      </c>
      <c r="E2120">
        <v>522</v>
      </c>
      <c r="G2120" s="61">
        <v>39491</v>
      </c>
      <c r="H2120">
        <v>93.32</v>
      </c>
    </row>
    <row r="2121" spans="1:8" x14ac:dyDescent="0.45">
      <c r="A2121" s="61">
        <v>39492</v>
      </c>
      <c r="B2121">
        <v>483</v>
      </c>
      <c r="D2121" s="61">
        <v>39492</v>
      </c>
      <c r="E2121">
        <v>520</v>
      </c>
      <c r="G2121" s="61">
        <v>39492</v>
      </c>
      <c r="H2121">
        <v>95.09</v>
      </c>
    </row>
    <row r="2122" spans="1:8" x14ac:dyDescent="0.45">
      <c r="A2122" s="61">
        <v>39493</v>
      </c>
      <c r="B2122">
        <v>483</v>
      </c>
      <c r="D2122" s="61">
        <v>39493</v>
      </c>
      <c r="E2122">
        <v>520</v>
      </c>
      <c r="G2122" s="61">
        <v>39493</v>
      </c>
      <c r="H2122">
        <v>94.63</v>
      </c>
    </row>
    <row r="2123" spans="1:8" x14ac:dyDescent="0.45">
      <c r="A2123" s="61">
        <v>39496</v>
      </c>
      <c r="B2123">
        <v>504</v>
      </c>
      <c r="D2123" s="61">
        <v>39496</v>
      </c>
      <c r="E2123">
        <v>540</v>
      </c>
      <c r="G2123" s="61">
        <v>39496</v>
      </c>
      <c r="H2123">
        <v>94.91</v>
      </c>
    </row>
    <row r="2124" spans="1:8" x14ac:dyDescent="0.45">
      <c r="A2124" s="61">
        <v>39497</v>
      </c>
      <c r="B2124">
        <v>497</v>
      </c>
      <c r="D2124" s="61">
        <v>39497</v>
      </c>
      <c r="E2124">
        <v>530</v>
      </c>
      <c r="G2124" s="61">
        <v>39497</v>
      </c>
      <c r="H2124">
        <v>98.56</v>
      </c>
    </row>
    <row r="2125" spans="1:8" x14ac:dyDescent="0.45">
      <c r="A2125" s="61">
        <v>39498</v>
      </c>
      <c r="B2125">
        <v>497</v>
      </c>
      <c r="D2125" s="61">
        <v>39498</v>
      </c>
      <c r="E2125">
        <v>530</v>
      </c>
      <c r="G2125" s="61">
        <v>39498</v>
      </c>
      <c r="H2125">
        <v>98.42</v>
      </c>
    </row>
    <row r="2126" spans="1:8" x14ac:dyDescent="0.45">
      <c r="A2126" s="61">
        <v>39499</v>
      </c>
      <c r="B2126">
        <v>501</v>
      </c>
      <c r="D2126" s="61">
        <v>39499</v>
      </c>
      <c r="E2126">
        <v>531.5</v>
      </c>
      <c r="G2126" s="61">
        <v>39499</v>
      </c>
      <c r="H2126">
        <v>96.24</v>
      </c>
    </row>
    <row r="2127" spans="1:8" x14ac:dyDescent="0.45">
      <c r="A2127" s="61">
        <v>39500</v>
      </c>
      <c r="B2127">
        <v>500</v>
      </c>
      <c r="D2127" s="61">
        <v>39500</v>
      </c>
      <c r="E2127">
        <v>533</v>
      </c>
      <c r="G2127" s="61">
        <v>39500</v>
      </c>
      <c r="H2127">
        <v>97.01</v>
      </c>
    </row>
    <row r="2128" spans="1:8" x14ac:dyDescent="0.45">
      <c r="A2128" s="61">
        <v>39503</v>
      </c>
      <c r="B2128">
        <v>494</v>
      </c>
      <c r="D2128" s="61">
        <v>39503</v>
      </c>
      <c r="E2128">
        <v>531</v>
      </c>
      <c r="G2128" s="61">
        <v>39503</v>
      </c>
      <c r="H2128">
        <v>97.69</v>
      </c>
    </row>
    <row r="2129" spans="1:8" x14ac:dyDescent="0.45">
      <c r="A2129" s="61">
        <v>39504</v>
      </c>
      <c r="B2129">
        <v>507</v>
      </c>
      <c r="D2129" s="61">
        <v>39504</v>
      </c>
      <c r="E2129">
        <v>531</v>
      </c>
      <c r="G2129" s="61">
        <v>39504</v>
      </c>
      <c r="H2129">
        <v>99.47</v>
      </c>
    </row>
    <row r="2130" spans="1:8" x14ac:dyDescent="0.45">
      <c r="A2130" s="61">
        <v>39505</v>
      </c>
      <c r="B2130">
        <v>516</v>
      </c>
      <c r="D2130" s="61">
        <v>39505</v>
      </c>
      <c r="E2130">
        <v>550</v>
      </c>
      <c r="G2130" s="61">
        <v>39505</v>
      </c>
      <c r="H2130">
        <v>98.27</v>
      </c>
    </row>
    <row r="2131" spans="1:8" x14ac:dyDescent="0.45">
      <c r="A2131" s="61">
        <v>39506</v>
      </c>
      <c r="B2131">
        <v>516</v>
      </c>
      <c r="D2131" s="61">
        <v>39506</v>
      </c>
      <c r="E2131">
        <v>550</v>
      </c>
      <c r="G2131" s="61">
        <v>39506</v>
      </c>
      <c r="H2131">
        <v>100.9</v>
      </c>
    </row>
    <row r="2132" spans="1:8" x14ac:dyDescent="0.45">
      <c r="A2132" s="61">
        <v>39507</v>
      </c>
      <c r="B2132">
        <v>504</v>
      </c>
      <c r="D2132" s="61">
        <v>39507</v>
      </c>
      <c r="E2132">
        <v>543</v>
      </c>
      <c r="G2132" s="61">
        <v>39507</v>
      </c>
      <c r="H2132">
        <v>100.1</v>
      </c>
    </row>
    <row r="2133" spans="1:8" x14ac:dyDescent="0.45">
      <c r="A2133" s="61">
        <v>39510</v>
      </c>
      <c r="B2133">
        <v>523</v>
      </c>
      <c r="D2133" s="61">
        <v>39510</v>
      </c>
      <c r="E2133">
        <v>555</v>
      </c>
      <c r="G2133" s="61">
        <v>39510</v>
      </c>
      <c r="H2133">
        <v>100.48</v>
      </c>
    </row>
    <row r="2134" spans="1:8" x14ac:dyDescent="0.45">
      <c r="A2134" s="61">
        <v>39511</v>
      </c>
      <c r="B2134">
        <v>523</v>
      </c>
      <c r="D2134" s="61">
        <v>39511</v>
      </c>
      <c r="E2134">
        <v>555</v>
      </c>
      <c r="G2134" s="61">
        <v>39511</v>
      </c>
      <c r="H2134">
        <v>97.52</v>
      </c>
    </row>
    <row r="2135" spans="1:8" x14ac:dyDescent="0.45">
      <c r="A2135" s="61">
        <v>39512</v>
      </c>
      <c r="B2135">
        <v>520</v>
      </c>
      <c r="D2135" s="61">
        <v>39512</v>
      </c>
      <c r="E2135">
        <v>550</v>
      </c>
      <c r="G2135" s="61">
        <v>39512</v>
      </c>
      <c r="H2135">
        <v>101.64</v>
      </c>
    </row>
    <row r="2136" spans="1:8" x14ac:dyDescent="0.45">
      <c r="A2136" s="61">
        <v>39513</v>
      </c>
      <c r="B2136">
        <v>520</v>
      </c>
      <c r="D2136" s="61">
        <v>39513</v>
      </c>
      <c r="E2136">
        <v>554</v>
      </c>
      <c r="G2136" s="61">
        <v>39513</v>
      </c>
      <c r="H2136">
        <v>102.61</v>
      </c>
    </row>
    <row r="2137" spans="1:8" x14ac:dyDescent="0.45">
      <c r="A2137" s="61">
        <v>39514</v>
      </c>
      <c r="B2137">
        <v>531</v>
      </c>
      <c r="D2137" s="61">
        <v>39514</v>
      </c>
      <c r="E2137">
        <v>565</v>
      </c>
      <c r="G2137" s="61">
        <v>39514</v>
      </c>
      <c r="H2137">
        <v>102.38</v>
      </c>
    </row>
    <row r="2138" spans="1:8" x14ac:dyDescent="0.45">
      <c r="A2138" s="61">
        <v>39517</v>
      </c>
      <c r="B2138">
        <v>531</v>
      </c>
      <c r="D2138" s="61">
        <v>39517</v>
      </c>
      <c r="E2138">
        <v>565</v>
      </c>
      <c r="G2138" s="61">
        <v>39517</v>
      </c>
      <c r="H2138">
        <v>104.16</v>
      </c>
    </row>
    <row r="2139" spans="1:8" x14ac:dyDescent="0.45">
      <c r="A2139" s="61">
        <v>39518</v>
      </c>
      <c r="B2139">
        <v>516</v>
      </c>
      <c r="D2139" s="61">
        <v>39518</v>
      </c>
      <c r="E2139">
        <v>557</v>
      </c>
      <c r="G2139" s="61">
        <v>39518</v>
      </c>
      <c r="H2139">
        <v>105.25</v>
      </c>
    </row>
    <row r="2140" spans="1:8" x14ac:dyDescent="0.45">
      <c r="A2140" s="61">
        <v>39519</v>
      </c>
      <c r="B2140">
        <v>516</v>
      </c>
      <c r="D2140" s="61">
        <v>39519</v>
      </c>
      <c r="E2140">
        <v>554</v>
      </c>
      <c r="G2140" s="61">
        <v>39519</v>
      </c>
      <c r="H2140">
        <v>106.27</v>
      </c>
    </row>
    <row r="2141" spans="1:8" x14ac:dyDescent="0.45">
      <c r="A2141" s="61">
        <v>39520</v>
      </c>
      <c r="B2141">
        <v>515</v>
      </c>
      <c r="D2141" s="61">
        <v>39520</v>
      </c>
      <c r="E2141">
        <v>554</v>
      </c>
      <c r="G2141" s="61">
        <v>39520</v>
      </c>
      <c r="H2141">
        <v>107.54</v>
      </c>
    </row>
    <row r="2142" spans="1:8" x14ac:dyDescent="0.45">
      <c r="A2142" s="61">
        <v>39521</v>
      </c>
      <c r="B2142">
        <v>514</v>
      </c>
      <c r="D2142" s="61">
        <v>39521</v>
      </c>
      <c r="E2142">
        <v>552</v>
      </c>
      <c r="G2142" s="61">
        <v>39521</v>
      </c>
      <c r="H2142">
        <v>107.55</v>
      </c>
    </row>
    <row r="2143" spans="1:8" x14ac:dyDescent="0.45">
      <c r="A2143" s="61">
        <v>39524</v>
      </c>
      <c r="B2143">
        <v>491</v>
      </c>
      <c r="D2143" s="61">
        <v>39524</v>
      </c>
      <c r="E2143">
        <v>515</v>
      </c>
      <c r="G2143" s="61">
        <v>39524</v>
      </c>
      <c r="H2143">
        <v>101.75</v>
      </c>
    </row>
    <row r="2144" spans="1:8" x14ac:dyDescent="0.45">
      <c r="A2144" s="61">
        <v>39525</v>
      </c>
      <c r="B2144">
        <v>530</v>
      </c>
      <c r="D2144" s="61">
        <v>39525</v>
      </c>
      <c r="E2144">
        <v>534</v>
      </c>
      <c r="G2144" s="61">
        <v>39525</v>
      </c>
      <c r="H2144">
        <v>105.56</v>
      </c>
    </row>
    <row r="2145" spans="1:8" x14ac:dyDescent="0.45">
      <c r="A2145" s="61">
        <v>39526</v>
      </c>
      <c r="B2145">
        <v>527</v>
      </c>
      <c r="D2145" s="61">
        <v>39526</v>
      </c>
      <c r="E2145">
        <v>541</v>
      </c>
      <c r="G2145" s="61">
        <v>39526</v>
      </c>
      <c r="H2145">
        <v>100.72</v>
      </c>
    </row>
    <row r="2146" spans="1:8" x14ac:dyDescent="0.45">
      <c r="A2146" s="61">
        <v>39527</v>
      </c>
      <c r="B2146">
        <v>506</v>
      </c>
      <c r="D2146" s="61">
        <v>39527</v>
      </c>
      <c r="E2146">
        <v>553</v>
      </c>
      <c r="G2146" s="61">
        <v>39527</v>
      </c>
      <c r="H2146">
        <v>100.38</v>
      </c>
    </row>
    <row r="2147" spans="1:8" x14ac:dyDescent="0.45">
      <c r="A2147" s="61">
        <v>39528</v>
      </c>
      <c r="B2147">
        <v>506</v>
      </c>
      <c r="D2147" s="61">
        <v>39528</v>
      </c>
      <c r="E2147">
        <v>553</v>
      </c>
      <c r="G2147" s="61">
        <v>39528</v>
      </c>
      <c r="H2147">
        <v>100.38</v>
      </c>
    </row>
    <row r="2148" spans="1:8" x14ac:dyDescent="0.45">
      <c r="A2148" s="61">
        <v>39531</v>
      </c>
      <c r="B2148">
        <v>506</v>
      </c>
      <c r="D2148" s="61">
        <v>39531</v>
      </c>
      <c r="E2148">
        <v>553</v>
      </c>
      <c r="G2148" s="61">
        <v>39531</v>
      </c>
      <c r="H2148">
        <v>99.86</v>
      </c>
    </row>
    <row r="2149" spans="1:8" x14ac:dyDescent="0.45">
      <c r="A2149" s="61">
        <v>39532</v>
      </c>
      <c r="B2149">
        <v>511</v>
      </c>
      <c r="D2149" s="61">
        <v>39532</v>
      </c>
      <c r="E2149">
        <v>549</v>
      </c>
      <c r="G2149" s="61">
        <v>39532</v>
      </c>
      <c r="H2149">
        <v>100.6</v>
      </c>
    </row>
    <row r="2150" spans="1:8" x14ac:dyDescent="0.45">
      <c r="A2150" s="61">
        <v>39533</v>
      </c>
      <c r="B2150">
        <v>512</v>
      </c>
      <c r="D2150" s="61">
        <v>39533</v>
      </c>
      <c r="E2150">
        <v>555</v>
      </c>
      <c r="G2150" s="61">
        <v>39533</v>
      </c>
      <c r="H2150">
        <v>103.99</v>
      </c>
    </row>
    <row r="2151" spans="1:8" x14ac:dyDescent="0.45">
      <c r="A2151" s="61">
        <v>39534</v>
      </c>
      <c r="B2151">
        <v>530</v>
      </c>
      <c r="D2151" s="61">
        <v>39534</v>
      </c>
      <c r="E2151">
        <v>556</v>
      </c>
      <c r="G2151" s="61">
        <v>39534</v>
      </c>
      <c r="H2151">
        <v>105</v>
      </c>
    </row>
    <row r="2152" spans="1:8" x14ac:dyDescent="0.45">
      <c r="A2152" s="61">
        <v>39535</v>
      </c>
      <c r="B2152">
        <v>536</v>
      </c>
      <c r="D2152" s="61">
        <v>39535</v>
      </c>
      <c r="E2152">
        <v>572</v>
      </c>
      <c r="G2152" s="61">
        <v>39535</v>
      </c>
      <c r="H2152">
        <v>103.77</v>
      </c>
    </row>
    <row r="2153" spans="1:8" x14ac:dyDescent="0.45">
      <c r="A2153" s="61">
        <v>39538</v>
      </c>
      <c r="B2153">
        <v>534</v>
      </c>
      <c r="D2153" s="61">
        <v>39538</v>
      </c>
      <c r="E2153">
        <v>573</v>
      </c>
      <c r="G2153" s="61">
        <v>39538</v>
      </c>
      <c r="H2153">
        <v>100.3</v>
      </c>
    </row>
    <row r="2154" spans="1:8" x14ac:dyDescent="0.45">
      <c r="A2154" s="61">
        <v>39539</v>
      </c>
      <c r="B2154">
        <v>531</v>
      </c>
      <c r="D2154" s="61">
        <v>39539</v>
      </c>
      <c r="E2154">
        <v>571</v>
      </c>
      <c r="G2154" s="61">
        <v>39539</v>
      </c>
      <c r="H2154">
        <v>100.17</v>
      </c>
    </row>
    <row r="2155" spans="1:8" x14ac:dyDescent="0.45">
      <c r="A2155" s="61">
        <v>39540</v>
      </c>
      <c r="B2155">
        <v>508</v>
      </c>
      <c r="D2155" s="61">
        <v>39540</v>
      </c>
      <c r="E2155">
        <v>519</v>
      </c>
      <c r="G2155" s="61">
        <v>39540</v>
      </c>
      <c r="H2155">
        <v>103.75</v>
      </c>
    </row>
    <row r="2156" spans="1:8" x14ac:dyDescent="0.45">
      <c r="A2156" s="61">
        <v>39541</v>
      </c>
      <c r="B2156">
        <v>519</v>
      </c>
      <c r="D2156" s="61">
        <v>39541</v>
      </c>
      <c r="E2156">
        <v>554</v>
      </c>
      <c r="G2156" s="61">
        <v>39541</v>
      </c>
      <c r="H2156">
        <v>102.52</v>
      </c>
    </row>
    <row r="2157" spans="1:8" x14ac:dyDescent="0.45">
      <c r="A2157" s="61">
        <v>39542</v>
      </c>
      <c r="B2157">
        <v>525</v>
      </c>
      <c r="D2157" s="61">
        <v>39542</v>
      </c>
      <c r="E2157">
        <v>562</v>
      </c>
      <c r="G2157" s="61">
        <v>39542</v>
      </c>
      <c r="H2157">
        <v>104.9</v>
      </c>
    </row>
    <row r="2158" spans="1:8" x14ac:dyDescent="0.45">
      <c r="A2158" s="61">
        <v>39545</v>
      </c>
      <c r="B2158">
        <v>526</v>
      </c>
      <c r="D2158" s="61">
        <v>39545</v>
      </c>
      <c r="E2158">
        <v>564</v>
      </c>
      <c r="G2158" s="61">
        <v>39545</v>
      </c>
      <c r="H2158">
        <v>107.14</v>
      </c>
    </row>
    <row r="2159" spans="1:8" x14ac:dyDescent="0.45">
      <c r="A2159" s="61">
        <v>39546</v>
      </c>
      <c r="B2159">
        <v>534</v>
      </c>
      <c r="D2159" s="61">
        <v>39546</v>
      </c>
      <c r="E2159">
        <v>564</v>
      </c>
      <c r="G2159" s="61">
        <v>39546</v>
      </c>
      <c r="H2159">
        <v>106.34</v>
      </c>
    </row>
    <row r="2160" spans="1:8" x14ac:dyDescent="0.45">
      <c r="A2160" s="61">
        <v>39547</v>
      </c>
      <c r="B2160">
        <v>523</v>
      </c>
      <c r="D2160" s="61">
        <v>39547</v>
      </c>
      <c r="E2160">
        <v>565</v>
      </c>
      <c r="G2160" s="61">
        <v>39547</v>
      </c>
      <c r="H2160">
        <v>108.47</v>
      </c>
    </row>
    <row r="2161" spans="1:8" x14ac:dyDescent="0.45">
      <c r="A2161" s="61">
        <v>39548</v>
      </c>
      <c r="B2161">
        <v>530</v>
      </c>
      <c r="D2161" s="61">
        <v>39548</v>
      </c>
      <c r="E2161">
        <v>568</v>
      </c>
      <c r="G2161" s="61">
        <v>39548</v>
      </c>
      <c r="H2161">
        <v>108.2</v>
      </c>
    </row>
    <row r="2162" spans="1:8" x14ac:dyDescent="0.45">
      <c r="A2162" s="61">
        <v>39549</v>
      </c>
      <c r="B2162">
        <v>530</v>
      </c>
      <c r="D2162" s="61">
        <v>39549</v>
      </c>
      <c r="E2162">
        <v>568</v>
      </c>
      <c r="G2162" s="61">
        <v>39549</v>
      </c>
      <c r="H2162">
        <v>108.75</v>
      </c>
    </row>
    <row r="2163" spans="1:8" x14ac:dyDescent="0.45">
      <c r="A2163" s="61">
        <v>39552</v>
      </c>
      <c r="B2163">
        <v>520</v>
      </c>
      <c r="D2163" s="61">
        <v>39552</v>
      </c>
      <c r="E2163">
        <v>559</v>
      </c>
      <c r="G2163" s="61">
        <v>39552</v>
      </c>
      <c r="H2163">
        <v>109.84</v>
      </c>
    </row>
    <row r="2164" spans="1:8" x14ac:dyDescent="0.45">
      <c r="A2164" s="61">
        <v>39553</v>
      </c>
      <c r="B2164">
        <v>524</v>
      </c>
      <c r="D2164" s="61">
        <v>39553</v>
      </c>
      <c r="E2164">
        <v>565</v>
      </c>
      <c r="G2164" s="61">
        <v>39553</v>
      </c>
      <c r="H2164">
        <v>111.31</v>
      </c>
    </row>
    <row r="2165" spans="1:8" x14ac:dyDescent="0.45">
      <c r="A2165" s="61">
        <v>39554</v>
      </c>
      <c r="B2165">
        <v>526</v>
      </c>
      <c r="D2165" s="61">
        <v>39554</v>
      </c>
      <c r="E2165">
        <v>567</v>
      </c>
      <c r="G2165" s="61">
        <v>39554</v>
      </c>
      <c r="H2165">
        <v>112.66</v>
      </c>
    </row>
    <row r="2166" spans="1:8" x14ac:dyDescent="0.45">
      <c r="A2166" s="61">
        <v>39555</v>
      </c>
      <c r="B2166">
        <v>527</v>
      </c>
      <c r="D2166" s="61">
        <v>39555</v>
      </c>
      <c r="E2166">
        <v>569</v>
      </c>
      <c r="G2166" s="61">
        <v>39555</v>
      </c>
      <c r="H2166">
        <v>112.43</v>
      </c>
    </row>
    <row r="2167" spans="1:8" x14ac:dyDescent="0.45">
      <c r="A2167" s="61">
        <v>39556</v>
      </c>
      <c r="B2167">
        <v>541</v>
      </c>
      <c r="D2167" s="61">
        <v>39556</v>
      </c>
      <c r="E2167">
        <v>571</v>
      </c>
      <c r="G2167" s="61">
        <v>39556</v>
      </c>
      <c r="H2167">
        <v>113.92</v>
      </c>
    </row>
    <row r="2168" spans="1:8" x14ac:dyDescent="0.45">
      <c r="A2168" s="61">
        <v>39559</v>
      </c>
      <c r="B2168">
        <v>537</v>
      </c>
      <c r="D2168" s="61">
        <v>39559</v>
      </c>
      <c r="E2168">
        <v>580</v>
      </c>
      <c r="G2168" s="61">
        <v>39559</v>
      </c>
      <c r="H2168">
        <v>114.43</v>
      </c>
    </row>
    <row r="2169" spans="1:8" x14ac:dyDescent="0.45">
      <c r="A2169" s="61">
        <v>39560</v>
      </c>
      <c r="B2169">
        <v>541</v>
      </c>
      <c r="D2169" s="61">
        <v>39560</v>
      </c>
      <c r="E2169">
        <v>583</v>
      </c>
      <c r="G2169" s="61">
        <v>39560</v>
      </c>
      <c r="H2169">
        <v>115.95</v>
      </c>
    </row>
    <row r="2170" spans="1:8" x14ac:dyDescent="0.45">
      <c r="A2170" s="61">
        <v>39561</v>
      </c>
      <c r="B2170">
        <v>544</v>
      </c>
      <c r="D2170" s="61">
        <v>39561</v>
      </c>
      <c r="E2170">
        <v>584</v>
      </c>
      <c r="G2170" s="61">
        <v>39561</v>
      </c>
      <c r="H2170">
        <v>116.46</v>
      </c>
    </row>
    <row r="2171" spans="1:8" x14ac:dyDescent="0.45">
      <c r="A2171" s="61">
        <v>39562</v>
      </c>
      <c r="B2171">
        <v>544</v>
      </c>
      <c r="D2171" s="61">
        <v>39562</v>
      </c>
      <c r="E2171">
        <v>586</v>
      </c>
      <c r="G2171" s="61">
        <v>39562</v>
      </c>
      <c r="H2171">
        <v>114.34</v>
      </c>
    </row>
    <row r="2172" spans="1:8" x14ac:dyDescent="0.45">
      <c r="A2172" s="61">
        <v>39563</v>
      </c>
      <c r="B2172">
        <v>544</v>
      </c>
      <c r="D2172" s="61">
        <v>39563</v>
      </c>
      <c r="E2172">
        <v>586</v>
      </c>
      <c r="G2172" s="61">
        <v>39563</v>
      </c>
      <c r="H2172">
        <v>116.34</v>
      </c>
    </row>
    <row r="2173" spans="1:8" x14ac:dyDescent="0.45">
      <c r="A2173" s="61">
        <v>39566</v>
      </c>
      <c r="B2173">
        <v>549</v>
      </c>
      <c r="D2173" s="61">
        <v>39566</v>
      </c>
      <c r="E2173">
        <v>590</v>
      </c>
      <c r="G2173" s="61">
        <v>39566</v>
      </c>
      <c r="H2173">
        <v>116.74</v>
      </c>
    </row>
    <row r="2174" spans="1:8" x14ac:dyDescent="0.45">
      <c r="A2174" s="61">
        <v>39567</v>
      </c>
      <c r="B2174">
        <v>550</v>
      </c>
      <c r="D2174" s="61">
        <v>39567</v>
      </c>
      <c r="E2174">
        <v>591</v>
      </c>
      <c r="G2174" s="61">
        <v>39567</v>
      </c>
      <c r="H2174">
        <v>113.43</v>
      </c>
    </row>
    <row r="2175" spans="1:8" x14ac:dyDescent="0.45">
      <c r="A2175" s="61">
        <v>39568</v>
      </c>
      <c r="B2175">
        <v>544</v>
      </c>
      <c r="D2175" s="61">
        <v>39568</v>
      </c>
      <c r="E2175">
        <v>588</v>
      </c>
      <c r="G2175" s="61">
        <v>39568</v>
      </c>
      <c r="H2175">
        <v>111.36</v>
      </c>
    </row>
    <row r="2176" spans="1:8" x14ac:dyDescent="0.45">
      <c r="A2176" s="61">
        <v>39569</v>
      </c>
      <c r="B2176">
        <v>538</v>
      </c>
      <c r="D2176" s="61">
        <v>39569</v>
      </c>
      <c r="E2176">
        <v>579</v>
      </c>
      <c r="G2176" s="61">
        <v>39569</v>
      </c>
      <c r="H2176">
        <v>110.5</v>
      </c>
    </row>
    <row r="2177" spans="1:8" x14ac:dyDescent="0.45">
      <c r="A2177" s="61">
        <v>39570</v>
      </c>
      <c r="B2177">
        <v>538</v>
      </c>
      <c r="D2177" s="61">
        <v>39570</v>
      </c>
      <c r="E2177">
        <v>579</v>
      </c>
      <c r="G2177" s="61">
        <v>39570</v>
      </c>
      <c r="H2177">
        <v>114.56</v>
      </c>
    </row>
    <row r="2178" spans="1:8" x14ac:dyDescent="0.45">
      <c r="A2178" s="61">
        <v>39573</v>
      </c>
      <c r="B2178">
        <v>531</v>
      </c>
      <c r="D2178" s="61">
        <v>39573</v>
      </c>
      <c r="E2178">
        <v>574</v>
      </c>
      <c r="G2178" s="61">
        <v>39573</v>
      </c>
      <c r="H2178">
        <v>117.99</v>
      </c>
    </row>
    <row r="2179" spans="1:8" x14ac:dyDescent="0.45">
      <c r="A2179" s="61">
        <v>39574</v>
      </c>
      <c r="B2179">
        <v>539</v>
      </c>
      <c r="D2179" s="61">
        <v>39574</v>
      </c>
      <c r="E2179">
        <v>579</v>
      </c>
      <c r="G2179" s="61">
        <v>39574</v>
      </c>
      <c r="H2179">
        <v>120.31</v>
      </c>
    </row>
    <row r="2180" spans="1:8" x14ac:dyDescent="0.45">
      <c r="A2180" s="61">
        <v>39575</v>
      </c>
      <c r="B2180">
        <v>568</v>
      </c>
      <c r="D2180" s="61">
        <v>39575</v>
      </c>
      <c r="E2180">
        <v>612</v>
      </c>
      <c r="G2180" s="61">
        <v>39575</v>
      </c>
      <c r="H2180">
        <v>122.32</v>
      </c>
    </row>
    <row r="2181" spans="1:8" x14ac:dyDescent="0.45">
      <c r="A2181" s="61">
        <v>39576</v>
      </c>
      <c r="B2181">
        <v>569</v>
      </c>
      <c r="D2181" s="61">
        <v>39576</v>
      </c>
      <c r="E2181">
        <v>614</v>
      </c>
      <c r="G2181" s="61">
        <v>39576</v>
      </c>
      <c r="H2181">
        <v>122.84</v>
      </c>
    </row>
    <row r="2182" spans="1:8" x14ac:dyDescent="0.45">
      <c r="A2182" s="61">
        <v>39577</v>
      </c>
      <c r="B2182">
        <v>565</v>
      </c>
      <c r="D2182" s="61">
        <v>39577</v>
      </c>
      <c r="E2182">
        <v>614</v>
      </c>
      <c r="G2182" s="61">
        <v>39577</v>
      </c>
      <c r="H2182">
        <v>125.4</v>
      </c>
    </row>
    <row r="2183" spans="1:8" x14ac:dyDescent="0.45">
      <c r="A2183" s="61">
        <v>39580</v>
      </c>
      <c r="B2183">
        <v>569</v>
      </c>
      <c r="D2183" s="61">
        <v>39580</v>
      </c>
      <c r="E2183">
        <v>619</v>
      </c>
      <c r="G2183" s="61">
        <v>39580</v>
      </c>
      <c r="H2183">
        <v>122.91</v>
      </c>
    </row>
    <row r="2184" spans="1:8" x14ac:dyDescent="0.45">
      <c r="A2184" s="61">
        <v>39581</v>
      </c>
      <c r="B2184">
        <v>571</v>
      </c>
      <c r="D2184" s="61">
        <v>39581</v>
      </c>
      <c r="E2184">
        <v>621</v>
      </c>
      <c r="G2184" s="61">
        <v>39581</v>
      </c>
      <c r="H2184">
        <v>124.1</v>
      </c>
    </row>
    <row r="2185" spans="1:8" x14ac:dyDescent="0.45">
      <c r="A2185" s="61">
        <v>39582</v>
      </c>
      <c r="B2185">
        <v>576</v>
      </c>
      <c r="D2185" s="61">
        <v>39582</v>
      </c>
      <c r="E2185">
        <v>623</v>
      </c>
      <c r="G2185" s="61">
        <v>39582</v>
      </c>
      <c r="H2185">
        <v>121.86</v>
      </c>
    </row>
    <row r="2186" spans="1:8" x14ac:dyDescent="0.45">
      <c r="A2186" s="61">
        <v>39583</v>
      </c>
      <c r="B2186">
        <v>576</v>
      </c>
      <c r="D2186" s="61">
        <v>39583</v>
      </c>
      <c r="E2186">
        <v>627</v>
      </c>
      <c r="G2186" s="61">
        <v>39583</v>
      </c>
      <c r="H2186">
        <v>121.25</v>
      </c>
    </row>
    <row r="2187" spans="1:8" x14ac:dyDescent="0.45">
      <c r="A2187" s="61">
        <v>39584</v>
      </c>
      <c r="B2187">
        <v>578</v>
      </c>
      <c r="D2187" s="61">
        <v>39584</v>
      </c>
      <c r="E2187">
        <v>629</v>
      </c>
      <c r="G2187" s="61">
        <v>39584</v>
      </c>
      <c r="H2187">
        <v>124.99</v>
      </c>
    </row>
    <row r="2188" spans="1:8" x14ac:dyDescent="0.45">
      <c r="A2188" s="61">
        <v>39587</v>
      </c>
      <c r="B2188">
        <v>580</v>
      </c>
      <c r="D2188" s="61">
        <v>39587</v>
      </c>
      <c r="E2188">
        <v>627</v>
      </c>
      <c r="G2188" s="61">
        <v>39587</v>
      </c>
      <c r="H2188">
        <v>125.06</v>
      </c>
    </row>
    <row r="2189" spans="1:8" x14ac:dyDescent="0.45">
      <c r="A2189" s="61">
        <v>39588</v>
      </c>
      <c r="B2189">
        <v>587</v>
      </c>
      <c r="D2189" s="61">
        <v>39588</v>
      </c>
      <c r="E2189">
        <v>635</v>
      </c>
      <c r="G2189" s="61">
        <v>39588</v>
      </c>
      <c r="H2189">
        <v>127.84</v>
      </c>
    </row>
    <row r="2190" spans="1:8" x14ac:dyDescent="0.45">
      <c r="A2190" s="61">
        <v>39589</v>
      </c>
      <c r="B2190">
        <v>600</v>
      </c>
      <c r="D2190" s="61">
        <v>39589</v>
      </c>
      <c r="E2190">
        <v>648</v>
      </c>
      <c r="G2190" s="61">
        <v>39589</v>
      </c>
      <c r="H2190">
        <v>132.69999999999999</v>
      </c>
    </row>
    <row r="2191" spans="1:8" x14ac:dyDescent="0.45">
      <c r="A2191" s="61">
        <v>39590</v>
      </c>
      <c r="B2191">
        <v>647</v>
      </c>
      <c r="D2191" s="61">
        <v>39590</v>
      </c>
      <c r="E2191">
        <v>685</v>
      </c>
      <c r="G2191" s="61">
        <v>39590</v>
      </c>
      <c r="H2191">
        <v>130.51</v>
      </c>
    </row>
    <row r="2192" spans="1:8" x14ac:dyDescent="0.45">
      <c r="A2192" s="61">
        <v>39591</v>
      </c>
      <c r="B2192">
        <v>647</v>
      </c>
      <c r="D2192" s="61">
        <v>39591</v>
      </c>
      <c r="E2192">
        <v>685</v>
      </c>
      <c r="G2192" s="61">
        <v>39591</v>
      </c>
      <c r="H2192">
        <v>131.57</v>
      </c>
    </row>
    <row r="2193" spans="1:8" x14ac:dyDescent="0.45">
      <c r="A2193" s="61">
        <v>39594</v>
      </c>
      <c r="B2193">
        <v>647</v>
      </c>
      <c r="D2193" s="61">
        <v>39594</v>
      </c>
      <c r="E2193">
        <v>685</v>
      </c>
      <c r="G2193" s="61">
        <v>39594</v>
      </c>
      <c r="H2193">
        <v>132.37</v>
      </c>
    </row>
    <row r="2194" spans="1:8" x14ac:dyDescent="0.45">
      <c r="A2194" s="61">
        <v>39595</v>
      </c>
      <c r="B2194">
        <v>625</v>
      </c>
      <c r="D2194" s="61">
        <v>39595</v>
      </c>
      <c r="E2194">
        <v>679</v>
      </c>
      <c r="G2194" s="61">
        <v>39595</v>
      </c>
      <c r="H2194">
        <v>128.31</v>
      </c>
    </row>
    <row r="2195" spans="1:8" x14ac:dyDescent="0.45">
      <c r="A2195" s="61">
        <v>39596</v>
      </c>
      <c r="B2195">
        <v>619</v>
      </c>
      <c r="D2195" s="61">
        <v>39596</v>
      </c>
      <c r="E2195">
        <v>668</v>
      </c>
      <c r="G2195" s="61">
        <v>39596</v>
      </c>
      <c r="H2195">
        <v>130.93</v>
      </c>
    </row>
    <row r="2196" spans="1:8" x14ac:dyDescent="0.45">
      <c r="A2196" s="61">
        <v>39597</v>
      </c>
      <c r="B2196">
        <v>621</v>
      </c>
      <c r="D2196" s="61">
        <v>39597</v>
      </c>
      <c r="E2196">
        <v>668</v>
      </c>
      <c r="G2196" s="61">
        <v>39597</v>
      </c>
      <c r="H2196">
        <v>126.89</v>
      </c>
    </row>
    <row r="2197" spans="1:8" x14ac:dyDescent="0.45">
      <c r="A2197" s="61">
        <v>39598</v>
      </c>
      <c r="B2197">
        <v>610</v>
      </c>
      <c r="D2197" s="61">
        <v>39598</v>
      </c>
      <c r="E2197">
        <v>660</v>
      </c>
      <c r="G2197" s="61">
        <v>39598</v>
      </c>
      <c r="H2197">
        <v>127.78</v>
      </c>
    </row>
    <row r="2198" spans="1:8" x14ac:dyDescent="0.45">
      <c r="A2198" s="61">
        <v>39601</v>
      </c>
      <c r="B2198">
        <v>599</v>
      </c>
      <c r="D2198" s="61">
        <v>39601</v>
      </c>
      <c r="E2198">
        <v>664</v>
      </c>
      <c r="G2198" s="61">
        <v>39601</v>
      </c>
      <c r="H2198">
        <v>128.02000000000001</v>
      </c>
    </row>
    <row r="2199" spans="1:8" x14ac:dyDescent="0.45">
      <c r="A2199" s="61">
        <v>39602</v>
      </c>
      <c r="B2199">
        <v>601</v>
      </c>
      <c r="D2199" s="61">
        <v>39602</v>
      </c>
      <c r="E2199">
        <v>666</v>
      </c>
      <c r="G2199" s="61">
        <v>39602</v>
      </c>
      <c r="H2199">
        <v>124.58</v>
      </c>
    </row>
    <row r="2200" spans="1:8" x14ac:dyDescent="0.45">
      <c r="A2200" s="61">
        <v>39603</v>
      </c>
      <c r="B2200">
        <v>607</v>
      </c>
      <c r="D2200" s="61">
        <v>39603</v>
      </c>
      <c r="E2200">
        <v>666</v>
      </c>
      <c r="G2200" s="61">
        <v>39603</v>
      </c>
      <c r="H2200">
        <v>122.1</v>
      </c>
    </row>
    <row r="2201" spans="1:8" x14ac:dyDescent="0.45">
      <c r="A2201" s="61">
        <v>39604</v>
      </c>
      <c r="B2201">
        <v>609</v>
      </c>
      <c r="D2201" s="61">
        <v>39604</v>
      </c>
      <c r="E2201">
        <v>668</v>
      </c>
      <c r="G2201" s="61">
        <v>39604</v>
      </c>
      <c r="H2201">
        <v>127.54</v>
      </c>
    </row>
    <row r="2202" spans="1:8" x14ac:dyDescent="0.45">
      <c r="A2202" s="61">
        <v>39605</v>
      </c>
      <c r="B2202">
        <v>595</v>
      </c>
      <c r="D2202" s="61">
        <v>39605</v>
      </c>
      <c r="E2202">
        <v>640</v>
      </c>
      <c r="G2202" s="61">
        <v>39605</v>
      </c>
      <c r="H2202">
        <v>137.69</v>
      </c>
    </row>
    <row r="2203" spans="1:8" x14ac:dyDescent="0.45">
      <c r="A2203" s="61">
        <v>39608</v>
      </c>
      <c r="B2203">
        <v>630</v>
      </c>
      <c r="D2203" s="61">
        <v>39608</v>
      </c>
      <c r="E2203">
        <v>681</v>
      </c>
      <c r="G2203" s="61">
        <v>39608</v>
      </c>
      <c r="H2203">
        <v>133.91</v>
      </c>
    </row>
    <row r="2204" spans="1:8" x14ac:dyDescent="0.45">
      <c r="A2204" s="61">
        <v>39609</v>
      </c>
      <c r="B2204">
        <v>635</v>
      </c>
      <c r="D2204" s="61">
        <v>39609</v>
      </c>
      <c r="E2204">
        <v>683</v>
      </c>
      <c r="G2204" s="61">
        <v>39609</v>
      </c>
      <c r="H2204">
        <v>131.02000000000001</v>
      </c>
    </row>
    <row r="2205" spans="1:8" x14ac:dyDescent="0.45">
      <c r="A2205" s="61">
        <v>39610</v>
      </c>
      <c r="B2205">
        <v>644</v>
      </c>
      <c r="D2205" s="61">
        <v>39610</v>
      </c>
      <c r="E2205">
        <v>688</v>
      </c>
      <c r="G2205" s="61">
        <v>39610</v>
      </c>
      <c r="H2205">
        <v>135.02000000000001</v>
      </c>
    </row>
    <row r="2206" spans="1:8" x14ac:dyDescent="0.45">
      <c r="A2206" s="61">
        <v>39611</v>
      </c>
      <c r="B2206">
        <v>646</v>
      </c>
      <c r="D2206" s="61">
        <v>39611</v>
      </c>
      <c r="E2206">
        <v>690</v>
      </c>
      <c r="G2206" s="61">
        <v>39611</v>
      </c>
      <c r="H2206">
        <v>136.09</v>
      </c>
    </row>
    <row r="2207" spans="1:8" x14ac:dyDescent="0.45">
      <c r="A2207" s="61">
        <v>39612</v>
      </c>
      <c r="B2207">
        <v>641</v>
      </c>
      <c r="D2207" s="61">
        <v>39612</v>
      </c>
      <c r="E2207">
        <v>684</v>
      </c>
      <c r="G2207" s="61">
        <v>39612</v>
      </c>
      <c r="H2207">
        <v>134.25</v>
      </c>
    </row>
    <row r="2208" spans="1:8" x14ac:dyDescent="0.45">
      <c r="A2208" s="61">
        <v>39615</v>
      </c>
      <c r="B2208">
        <v>641</v>
      </c>
      <c r="D2208" s="61">
        <v>39615</v>
      </c>
      <c r="E2208">
        <v>684</v>
      </c>
      <c r="G2208" s="61">
        <v>39615</v>
      </c>
      <c r="H2208">
        <v>134.71</v>
      </c>
    </row>
    <row r="2209" spans="1:8" x14ac:dyDescent="0.45">
      <c r="A2209" s="61">
        <v>39616</v>
      </c>
      <c r="B2209">
        <v>645</v>
      </c>
      <c r="D2209" s="61">
        <v>39616</v>
      </c>
      <c r="E2209">
        <v>686</v>
      </c>
      <c r="G2209" s="61">
        <v>39616</v>
      </c>
      <c r="H2209">
        <v>133.72</v>
      </c>
    </row>
    <row r="2210" spans="1:8" x14ac:dyDescent="0.45">
      <c r="A2210" s="61">
        <v>39617</v>
      </c>
      <c r="B2210">
        <v>665</v>
      </c>
      <c r="D2210" s="61">
        <v>39617</v>
      </c>
      <c r="E2210">
        <v>704</v>
      </c>
      <c r="G2210" s="61">
        <v>39617</v>
      </c>
      <c r="H2210">
        <v>136.44</v>
      </c>
    </row>
    <row r="2211" spans="1:8" x14ac:dyDescent="0.45">
      <c r="A2211" s="61">
        <v>39618</v>
      </c>
      <c r="B2211">
        <v>659</v>
      </c>
      <c r="D2211" s="61">
        <v>39618</v>
      </c>
      <c r="E2211">
        <v>702</v>
      </c>
      <c r="G2211" s="61">
        <v>39618</v>
      </c>
      <c r="H2211">
        <v>132</v>
      </c>
    </row>
    <row r="2212" spans="1:8" x14ac:dyDescent="0.45">
      <c r="A2212" s="61">
        <v>39619</v>
      </c>
      <c r="B2212">
        <v>659</v>
      </c>
      <c r="D2212" s="61">
        <v>39619</v>
      </c>
      <c r="E2212">
        <v>702</v>
      </c>
      <c r="G2212" s="61">
        <v>39619</v>
      </c>
      <c r="H2212">
        <v>134.86000000000001</v>
      </c>
    </row>
    <row r="2213" spans="1:8" x14ac:dyDescent="0.45">
      <c r="A2213" s="61">
        <v>39622</v>
      </c>
      <c r="B2213">
        <v>663</v>
      </c>
      <c r="D2213" s="61">
        <v>39622</v>
      </c>
      <c r="E2213">
        <v>704</v>
      </c>
      <c r="G2213" s="61">
        <v>39622</v>
      </c>
      <c r="H2213">
        <v>135.91</v>
      </c>
    </row>
    <row r="2214" spans="1:8" x14ac:dyDescent="0.45">
      <c r="A2214" s="61">
        <v>39623</v>
      </c>
      <c r="B2214">
        <v>672</v>
      </c>
      <c r="D2214" s="61">
        <v>39623</v>
      </c>
      <c r="E2214">
        <v>712</v>
      </c>
      <c r="G2214" s="61">
        <v>39623</v>
      </c>
      <c r="H2214">
        <v>136.46</v>
      </c>
    </row>
    <row r="2215" spans="1:8" x14ac:dyDescent="0.45">
      <c r="A2215" s="61">
        <v>39624</v>
      </c>
      <c r="B2215">
        <v>673</v>
      </c>
      <c r="D2215" s="61">
        <v>39624</v>
      </c>
      <c r="E2215">
        <v>718</v>
      </c>
      <c r="G2215" s="61">
        <v>39624</v>
      </c>
      <c r="H2215">
        <v>134.33000000000001</v>
      </c>
    </row>
    <row r="2216" spans="1:8" x14ac:dyDescent="0.45">
      <c r="A2216" s="61">
        <v>39625</v>
      </c>
      <c r="B2216">
        <v>673</v>
      </c>
      <c r="D2216" s="61">
        <v>39625</v>
      </c>
      <c r="E2216">
        <v>708</v>
      </c>
      <c r="G2216" s="61">
        <v>39625</v>
      </c>
      <c r="H2216">
        <v>139.83000000000001</v>
      </c>
    </row>
    <row r="2217" spans="1:8" x14ac:dyDescent="0.45">
      <c r="A2217" s="61">
        <v>39626</v>
      </c>
      <c r="B2217">
        <v>678</v>
      </c>
      <c r="D2217" s="61">
        <v>39626</v>
      </c>
      <c r="E2217">
        <v>726</v>
      </c>
      <c r="G2217" s="61">
        <v>39626</v>
      </c>
      <c r="H2217">
        <v>140.31</v>
      </c>
    </row>
    <row r="2218" spans="1:8" x14ac:dyDescent="0.45">
      <c r="A2218" s="61">
        <v>39629</v>
      </c>
      <c r="B2218">
        <v>678</v>
      </c>
      <c r="D2218" s="61">
        <v>39629</v>
      </c>
      <c r="E2218">
        <v>726</v>
      </c>
      <c r="G2218" s="61">
        <v>39629</v>
      </c>
      <c r="H2218">
        <v>139.83000000000001</v>
      </c>
    </row>
    <row r="2219" spans="1:8" x14ac:dyDescent="0.45">
      <c r="A2219" s="61">
        <v>39630</v>
      </c>
      <c r="B2219">
        <v>678</v>
      </c>
      <c r="D2219" s="61">
        <v>39630</v>
      </c>
      <c r="E2219">
        <v>726</v>
      </c>
      <c r="G2219" s="61">
        <v>39630</v>
      </c>
      <c r="H2219">
        <v>140.66999999999999</v>
      </c>
    </row>
    <row r="2220" spans="1:8" x14ac:dyDescent="0.45">
      <c r="A2220" s="61">
        <v>39631</v>
      </c>
      <c r="B2220">
        <v>759</v>
      </c>
      <c r="D2220" s="61">
        <v>39631</v>
      </c>
      <c r="E2220">
        <v>726</v>
      </c>
      <c r="G2220" s="61">
        <v>39631</v>
      </c>
      <c r="H2220">
        <v>144.26</v>
      </c>
    </row>
    <row r="2221" spans="1:8" x14ac:dyDescent="0.45">
      <c r="A2221" s="61">
        <v>39632</v>
      </c>
      <c r="B2221">
        <v>766</v>
      </c>
      <c r="D2221" s="61">
        <v>39632</v>
      </c>
      <c r="E2221">
        <v>733</v>
      </c>
      <c r="G2221" s="61">
        <v>39632</v>
      </c>
      <c r="H2221">
        <v>146.08000000000001</v>
      </c>
    </row>
    <row r="2222" spans="1:8" x14ac:dyDescent="0.45">
      <c r="A2222" s="61">
        <v>39633</v>
      </c>
      <c r="B2222">
        <v>734</v>
      </c>
      <c r="D2222" s="61">
        <v>39633</v>
      </c>
      <c r="E2222">
        <v>768</v>
      </c>
      <c r="G2222" s="61">
        <v>39633</v>
      </c>
      <c r="H2222">
        <v>144.41999999999999</v>
      </c>
    </row>
    <row r="2223" spans="1:8" x14ac:dyDescent="0.45">
      <c r="A2223" s="61">
        <v>39636</v>
      </c>
      <c r="B2223">
        <v>752</v>
      </c>
      <c r="D2223" s="61">
        <v>39636</v>
      </c>
      <c r="E2223">
        <v>792</v>
      </c>
      <c r="G2223" s="61">
        <v>39636</v>
      </c>
      <c r="H2223">
        <v>141.87</v>
      </c>
    </row>
    <row r="2224" spans="1:8" x14ac:dyDescent="0.45">
      <c r="A2224" s="61">
        <v>39637</v>
      </c>
      <c r="B2224">
        <v>749</v>
      </c>
      <c r="D2224" s="61">
        <v>39637</v>
      </c>
      <c r="E2224">
        <v>782</v>
      </c>
      <c r="G2224" s="61">
        <v>39637</v>
      </c>
      <c r="H2224">
        <v>136.43</v>
      </c>
    </row>
    <row r="2225" spans="1:8" x14ac:dyDescent="0.45">
      <c r="A2225" s="61">
        <v>39638</v>
      </c>
      <c r="B2225">
        <v>746</v>
      </c>
      <c r="D2225" s="61">
        <v>39638</v>
      </c>
      <c r="E2225">
        <v>782</v>
      </c>
      <c r="G2225" s="61">
        <v>39638</v>
      </c>
      <c r="H2225">
        <v>136.58000000000001</v>
      </c>
    </row>
    <row r="2226" spans="1:8" x14ac:dyDescent="0.45">
      <c r="A2226" s="61">
        <v>39639</v>
      </c>
      <c r="B2226">
        <v>747</v>
      </c>
      <c r="D2226" s="61">
        <v>39639</v>
      </c>
      <c r="E2226">
        <v>785</v>
      </c>
      <c r="G2226" s="61">
        <v>39639</v>
      </c>
      <c r="H2226">
        <v>142.03</v>
      </c>
    </row>
    <row r="2227" spans="1:8" x14ac:dyDescent="0.45">
      <c r="A2227" s="61">
        <v>39640</v>
      </c>
      <c r="B2227">
        <v>766</v>
      </c>
      <c r="D2227" s="61">
        <v>39640</v>
      </c>
      <c r="E2227">
        <v>814</v>
      </c>
      <c r="G2227" s="61">
        <v>39640</v>
      </c>
      <c r="H2227">
        <v>144.49</v>
      </c>
    </row>
    <row r="2228" spans="1:8" x14ac:dyDescent="0.45">
      <c r="A2228" s="61">
        <v>39643</v>
      </c>
      <c r="B2228">
        <v>772</v>
      </c>
      <c r="D2228" s="61">
        <v>39643</v>
      </c>
      <c r="E2228">
        <v>815</v>
      </c>
      <c r="G2228" s="61">
        <v>39643</v>
      </c>
      <c r="H2228">
        <v>143.91999999999999</v>
      </c>
    </row>
    <row r="2229" spans="1:8" x14ac:dyDescent="0.45">
      <c r="A2229" s="61">
        <v>39644</v>
      </c>
      <c r="B2229">
        <v>773</v>
      </c>
      <c r="D2229" s="61">
        <v>39644</v>
      </c>
      <c r="E2229">
        <v>816</v>
      </c>
      <c r="G2229" s="61">
        <v>39644</v>
      </c>
      <c r="H2229">
        <v>138.75</v>
      </c>
    </row>
    <row r="2230" spans="1:8" x14ac:dyDescent="0.45">
      <c r="A2230" s="61">
        <v>39645</v>
      </c>
      <c r="B2230">
        <v>769</v>
      </c>
      <c r="D2230" s="61">
        <v>39645</v>
      </c>
      <c r="E2230">
        <v>812</v>
      </c>
      <c r="G2230" s="61">
        <v>39645</v>
      </c>
      <c r="H2230">
        <v>136.19</v>
      </c>
    </row>
    <row r="2231" spans="1:8" x14ac:dyDescent="0.45">
      <c r="A2231" s="61">
        <v>39646</v>
      </c>
      <c r="B2231">
        <v>764</v>
      </c>
      <c r="D2231" s="61">
        <v>39646</v>
      </c>
      <c r="E2231">
        <v>809</v>
      </c>
      <c r="G2231" s="61">
        <v>39646</v>
      </c>
      <c r="H2231">
        <v>131.07</v>
      </c>
    </row>
    <row r="2232" spans="1:8" x14ac:dyDescent="0.45">
      <c r="A2232" s="61">
        <v>39647</v>
      </c>
      <c r="B2232">
        <v>752</v>
      </c>
      <c r="D2232" s="61">
        <v>39647</v>
      </c>
      <c r="E2232">
        <v>785</v>
      </c>
      <c r="G2232" s="61">
        <v>39647</v>
      </c>
      <c r="H2232">
        <v>130.19</v>
      </c>
    </row>
    <row r="2233" spans="1:8" x14ac:dyDescent="0.45">
      <c r="A2233" s="61">
        <v>39650</v>
      </c>
      <c r="B2233">
        <v>747</v>
      </c>
      <c r="D2233" s="61">
        <v>39650</v>
      </c>
      <c r="E2233">
        <v>785</v>
      </c>
      <c r="G2233" s="61">
        <v>39650</v>
      </c>
      <c r="H2233">
        <v>132.61000000000001</v>
      </c>
    </row>
    <row r="2234" spans="1:8" x14ac:dyDescent="0.45">
      <c r="A2234" s="61">
        <v>39651</v>
      </c>
      <c r="B2234">
        <v>745</v>
      </c>
      <c r="D2234" s="61">
        <v>39651</v>
      </c>
      <c r="E2234">
        <v>783</v>
      </c>
      <c r="G2234" s="61">
        <v>39651</v>
      </c>
      <c r="H2234">
        <v>129.55000000000001</v>
      </c>
    </row>
    <row r="2235" spans="1:8" x14ac:dyDescent="0.45">
      <c r="A2235" s="61">
        <v>39652</v>
      </c>
      <c r="B2235">
        <v>731</v>
      </c>
      <c r="D2235" s="61">
        <v>39652</v>
      </c>
      <c r="E2235">
        <v>767</v>
      </c>
      <c r="G2235" s="61">
        <v>39652</v>
      </c>
      <c r="H2235">
        <v>125.29</v>
      </c>
    </row>
    <row r="2236" spans="1:8" x14ac:dyDescent="0.45">
      <c r="A2236" s="61">
        <v>39653</v>
      </c>
      <c r="B2236">
        <v>723</v>
      </c>
      <c r="D2236" s="61">
        <v>39653</v>
      </c>
      <c r="E2236">
        <v>767</v>
      </c>
      <c r="G2236" s="61">
        <v>39653</v>
      </c>
      <c r="H2236">
        <v>126.44</v>
      </c>
    </row>
    <row r="2237" spans="1:8" x14ac:dyDescent="0.45">
      <c r="A2237" s="61">
        <v>39654</v>
      </c>
      <c r="B2237">
        <v>719</v>
      </c>
      <c r="D2237" s="61">
        <v>39654</v>
      </c>
      <c r="E2237">
        <v>766</v>
      </c>
      <c r="G2237" s="61">
        <v>39654</v>
      </c>
      <c r="H2237">
        <v>124.52</v>
      </c>
    </row>
    <row r="2238" spans="1:8" x14ac:dyDescent="0.45">
      <c r="A2238" s="61">
        <v>39657</v>
      </c>
      <c r="B2238">
        <v>715</v>
      </c>
      <c r="D2238" s="61">
        <v>39657</v>
      </c>
      <c r="E2238">
        <v>750</v>
      </c>
      <c r="G2238" s="61">
        <v>39657</v>
      </c>
      <c r="H2238">
        <v>125.84</v>
      </c>
    </row>
    <row r="2239" spans="1:8" x14ac:dyDescent="0.45">
      <c r="A2239" s="61">
        <v>39658</v>
      </c>
      <c r="B2239">
        <v>709</v>
      </c>
      <c r="D2239" s="61">
        <v>39658</v>
      </c>
      <c r="E2239">
        <v>747</v>
      </c>
      <c r="G2239" s="61">
        <v>39658</v>
      </c>
      <c r="H2239">
        <v>122.71</v>
      </c>
    </row>
    <row r="2240" spans="1:8" x14ac:dyDescent="0.45">
      <c r="A2240" s="61">
        <v>39659</v>
      </c>
      <c r="B2240">
        <v>717</v>
      </c>
      <c r="D2240" s="61">
        <v>39659</v>
      </c>
      <c r="E2240">
        <v>767</v>
      </c>
      <c r="G2240" s="61">
        <v>39659</v>
      </c>
      <c r="H2240">
        <v>127.1</v>
      </c>
    </row>
    <row r="2241" spans="1:8" x14ac:dyDescent="0.45">
      <c r="A2241" s="61">
        <v>39660</v>
      </c>
      <c r="B2241">
        <v>717</v>
      </c>
      <c r="D2241" s="61">
        <v>39660</v>
      </c>
      <c r="E2241">
        <v>769</v>
      </c>
      <c r="G2241" s="61">
        <v>39660</v>
      </c>
      <c r="H2241">
        <v>123.98</v>
      </c>
    </row>
    <row r="2242" spans="1:8" x14ac:dyDescent="0.45">
      <c r="A2242" s="61">
        <v>39661</v>
      </c>
      <c r="B2242">
        <v>720</v>
      </c>
      <c r="D2242" s="61">
        <v>39661</v>
      </c>
      <c r="E2242">
        <v>771</v>
      </c>
      <c r="G2242" s="61">
        <v>39661</v>
      </c>
      <c r="H2242">
        <v>124.18</v>
      </c>
    </row>
    <row r="2243" spans="1:8" x14ac:dyDescent="0.45">
      <c r="A2243" s="61">
        <v>39664</v>
      </c>
      <c r="B2243">
        <v>711</v>
      </c>
      <c r="D2243" s="61">
        <v>39664</v>
      </c>
      <c r="E2243">
        <v>766</v>
      </c>
      <c r="G2243" s="61">
        <v>39664</v>
      </c>
      <c r="H2243">
        <v>120.68</v>
      </c>
    </row>
    <row r="2244" spans="1:8" x14ac:dyDescent="0.45">
      <c r="A2244" s="61">
        <v>39665</v>
      </c>
      <c r="B2244">
        <v>709</v>
      </c>
      <c r="D2244" s="61">
        <v>39665</v>
      </c>
      <c r="E2244">
        <v>747</v>
      </c>
      <c r="G2244" s="61">
        <v>39665</v>
      </c>
      <c r="H2244">
        <v>117.7</v>
      </c>
    </row>
    <row r="2245" spans="1:8" x14ac:dyDescent="0.45">
      <c r="A2245" s="61">
        <v>39666</v>
      </c>
      <c r="B2245">
        <v>696</v>
      </c>
      <c r="D2245" s="61">
        <v>39666</v>
      </c>
      <c r="E2245">
        <v>737</v>
      </c>
      <c r="G2245" s="61">
        <v>39666</v>
      </c>
      <c r="H2245">
        <v>117</v>
      </c>
    </row>
    <row r="2246" spans="1:8" x14ac:dyDescent="0.45">
      <c r="A2246" s="61">
        <v>39667</v>
      </c>
      <c r="B2246">
        <v>710</v>
      </c>
      <c r="D2246" s="61">
        <v>39667</v>
      </c>
      <c r="E2246">
        <v>761</v>
      </c>
      <c r="G2246" s="61">
        <v>39667</v>
      </c>
      <c r="H2246">
        <v>117.86</v>
      </c>
    </row>
    <row r="2247" spans="1:8" x14ac:dyDescent="0.45">
      <c r="A2247" s="61">
        <v>39668</v>
      </c>
      <c r="B2247">
        <v>711</v>
      </c>
      <c r="D2247" s="61">
        <v>39668</v>
      </c>
      <c r="E2247">
        <v>755</v>
      </c>
      <c r="G2247" s="61">
        <v>39668</v>
      </c>
      <c r="H2247">
        <v>113.33</v>
      </c>
    </row>
    <row r="2248" spans="1:8" x14ac:dyDescent="0.45">
      <c r="A2248" s="61">
        <v>39671</v>
      </c>
      <c r="B2248">
        <v>698</v>
      </c>
      <c r="D2248" s="61">
        <v>39671</v>
      </c>
      <c r="E2248">
        <v>731</v>
      </c>
      <c r="G2248" s="61">
        <v>39671</v>
      </c>
      <c r="H2248">
        <v>112.67</v>
      </c>
    </row>
    <row r="2249" spans="1:8" x14ac:dyDescent="0.45">
      <c r="A2249" s="61">
        <v>39672</v>
      </c>
      <c r="B2249">
        <v>689</v>
      </c>
      <c r="D2249" s="61">
        <v>39672</v>
      </c>
      <c r="E2249">
        <v>736</v>
      </c>
      <c r="G2249" s="61">
        <v>39672</v>
      </c>
      <c r="H2249">
        <v>111.15</v>
      </c>
    </row>
    <row r="2250" spans="1:8" x14ac:dyDescent="0.45">
      <c r="A2250" s="61">
        <v>39673</v>
      </c>
      <c r="B2250">
        <v>678</v>
      </c>
      <c r="D2250" s="61">
        <v>39673</v>
      </c>
      <c r="E2250">
        <v>734</v>
      </c>
      <c r="G2250" s="61">
        <v>39673</v>
      </c>
      <c r="H2250">
        <v>113.47</v>
      </c>
    </row>
    <row r="2251" spans="1:8" x14ac:dyDescent="0.45">
      <c r="A2251" s="61">
        <v>39674</v>
      </c>
      <c r="B2251">
        <v>678</v>
      </c>
      <c r="D2251" s="61">
        <v>39674</v>
      </c>
      <c r="E2251">
        <v>734</v>
      </c>
      <c r="G2251" s="61">
        <v>39674</v>
      </c>
      <c r="H2251">
        <v>112.64</v>
      </c>
    </row>
    <row r="2252" spans="1:8" x14ac:dyDescent="0.45">
      <c r="A2252" s="61">
        <v>39675</v>
      </c>
      <c r="B2252">
        <v>678</v>
      </c>
      <c r="D2252" s="61">
        <v>39675</v>
      </c>
      <c r="E2252">
        <v>729</v>
      </c>
      <c r="G2252" s="61">
        <v>39675</v>
      </c>
      <c r="H2252">
        <v>112.55</v>
      </c>
    </row>
    <row r="2253" spans="1:8" x14ac:dyDescent="0.45">
      <c r="A2253" s="61">
        <v>39678</v>
      </c>
      <c r="B2253">
        <v>678</v>
      </c>
      <c r="D2253" s="61">
        <v>39678</v>
      </c>
      <c r="E2253">
        <v>718</v>
      </c>
      <c r="G2253" s="61">
        <v>39678</v>
      </c>
      <c r="H2253">
        <v>111.94</v>
      </c>
    </row>
    <row r="2254" spans="1:8" x14ac:dyDescent="0.45">
      <c r="A2254" s="61">
        <v>39679</v>
      </c>
      <c r="B2254">
        <v>686</v>
      </c>
      <c r="D2254" s="61">
        <v>39679</v>
      </c>
      <c r="E2254">
        <v>718</v>
      </c>
      <c r="G2254" s="61">
        <v>39679</v>
      </c>
      <c r="H2254">
        <v>113.25</v>
      </c>
    </row>
    <row r="2255" spans="1:8" x14ac:dyDescent="0.45">
      <c r="A2255" s="61">
        <v>39680</v>
      </c>
      <c r="B2255">
        <v>692</v>
      </c>
      <c r="D2255" s="61">
        <v>39680</v>
      </c>
      <c r="E2255">
        <v>726</v>
      </c>
      <c r="G2255" s="61">
        <v>39680</v>
      </c>
      <c r="H2255">
        <v>114.36</v>
      </c>
    </row>
    <row r="2256" spans="1:8" x14ac:dyDescent="0.45">
      <c r="A2256" s="61">
        <v>39681</v>
      </c>
      <c r="B2256">
        <v>697</v>
      </c>
      <c r="D2256" s="61">
        <v>39681</v>
      </c>
      <c r="E2256">
        <v>726</v>
      </c>
      <c r="G2256" s="61">
        <v>39681</v>
      </c>
      <c r="H2256">
        <v>120.16</v>
      </c>
    </row>
    <row r="2257" spans="1:8" x14ac:dyDescent="0.45">
      <c r="A2257" s="61">
        <v>39682</v>
      </c>
      <c r="B2257">
        <v>697</v>
      </c>
      <c r="D2257" s="61">
        <v>39682</v>
      </c>
      <c r="E2257">
        <v>726</v>
      </c>
      <c r="G2257" s="61">
        <v>39682</v>
      </c>
      <c r="H2257">
        <v>113.92</v>
      </c>
    </row>
    <row r="2258" spans="1:8" x14ac:dyDescent="0.45">
      <c r="A2258" s="61">
        <v>39685</v>
      </c>
      <c r="B2258">
        <v>706</v>
      </c>
      <c r="D2258" s="61">
        <v>39685</v>
      </c>
      <c r="E2258">
        <v>744</v>
      </c>
      <c r="G2258" s="61">
        <v>39685</v>
      </c>
      <c r="H2258">
        <v>114.03</v>
      </c>
    </row>
    <row r="2259" spans="1:8" x14ac:dyDescent="0.45">
      <c r="A2259" s="61">
        <v>39686</v>
      </c>
      <c r="B2259">
        <v>697</v>
      </c>
      <c r="D2259" s="61">
        <v>39686</v>
      </c>
      <c r="E2259">
        <v>731</v>
      </c>
      <c r="G2259" s="61">
        <v>39686</v>
      </c>
      <c r="H2259">
        <v>114.63</v>
      </c>
    </row>
    <row r="2260" spans="1:8" x14ac:dyDescent="0.45">
      <c r="A2260" s="61">
        <v>39687</v>
      </c>
      <c r="B2260">
        <v>693</v>
      </c>
      <c r="D2260" s="61">
        <v>39687</v>
      </c>
      <c r="E2260">
        <v>727</v>
      </c>
      <c r="G2260" s="61">
        <v>39687</v>
      </c>
      <c r="H2260">
        <v>116.22</v>
      </c>
    </row>
    <row r="2261" spans="1:8" x14ac:dyDescent="0.45">
      <c r="A2261" s="61">
        <v>39688</v>
      </c>
      <c r="B2261">
        <v>713</v>
      </c>
      <c r="D2261" s="61">
        <v>39688</v>
      </c>
      <c r="E2261">
        <v>744</v>
      </c>
      <c r="G2261" s="61">
        <v>39688</v>
      </c>
      <c r="H2261">
        <v>114.17</v>
      </c>
    </row>
    <row r="2262" spans="1:8" x14ac:dyDescent="0.45">
      <c r="A2262" s="61">
        <v>39689</v>
      </c>
      <c r="B2262">
        <v>713</v>
      </c>
      <c r="D2262" s="61">
        <v>39689</v>
      </c>
      <c r="E2262">
        <v>744</v>
      </c>
      <c r="G2262" s="61">
        <v>39689</v>
      </c>
      <c r="H2262">
        <v>114.05</v>
      </c>
    </row>
    <row r="2263" spans="1:8" x14ac:dyDescent="0.45">
      <c r="A2263" s="61">
        <v>39692</v>
      </c>
      <c r="B2263">
        <v>713</v>
      </c>
      <c r="D2263" s="61">
        <v>39692</v>
      </c>
      <c r="E2263">
        <v>744</v>
      </c>
      <c r="G2263" s="61">
        <v>39692</v>
      </c>
      <c r="H2263">
        <v>109.41</v>
      </c>
    </row>
    <row r="2264" spans="1:8" x14ac:dyDescent="0.45">
      <c r="A2264" s="61">
        <v>39693</v>
      </c>
      <c r="B2264">
        <v>680</v>
      </c>
      <c r="D2264" s="61">
        <v>39693</v>
      </c>
      <c r="E2264">
        <v>715</v>
      </c>
      <c r="G2264" s="61">
        <v>39693</v>
      </c>
      <c r="H2264">
        <v>108.34</v>
      </c>
    </row>
    <row r="2265" spans="1:8" x14ac:dyDescent="0.45">
      <c r="A2265" s="61">
        <v>39694</v>
      </c>
      <c r="B2265">
        <v>679</v>
      </c>
      <c r="D2265" s="61">
        <v>39694</v>
      </c>
      <c r="E2265">
        <v>712</v>
      </c>
      <c r="G2265" s="61">
        <v>39694</v>
      </c>
      <c r="H2265">
        <v>108.06</v>
      </c>
    </row>
    <row r="2266" spans="1:8" x14ac:dyDescent="0.45">
      <c r="A2266" s="61">
        <v>39695</v>
      </c>
      <c r="B2266">
        <v>680</v>
      </c>
      <c r="D2266" s="61">
        <v>39695</v>
      </c>
      <c r="E2266">
        <v>712</v>
      </c>
      <c r="G2266" s="61">
        <v>39695</v>
      </c>
      <c r="H2266">
        <v>106.3</v>
      </c>
    </row>
    <row r="2267" spans="1:8" x14ac:dyDescent="0.45">
      <c r="A2267" s="61">
        <v>39696</v>
      </c>
      <c r="B2267">
        <v>665</v>
      </c>
      <c r="D2267" s="61">
        <v>39696</v>
      </c>
      <c r="E2267">
        <v>698</v>
      </c>
      <c r="G2267" s="61">
        <v>39696</v>
      </c>
      <c r="H2267">
        <v>104.09</v>
      </c>
    </row>
    <row r="2268" spans="1:8" x14ac:dyDescent="0.45">
      <c r="A2268" s="61">
        <v>39699</v>
      </c>
      <c r="B2268">
        <v>665</v>
      </c>
      <c r="D2268" s="61">
        <v>39699</v>
      </c>
      <c r="E2268">
        <v>698</v>
      </c>
      <c r="G2268" s="61">
        <v>39699</v>
      </c>
      <c r="H2268">
        <v>103.44</v>
      </c>
    </row>
    <row r="2269" spans="1:8" x14ac:dyDescent="0.45">
      <c r="A2269" s="61">
        <v>39700</v>
      </c>
      <c r="B2269">
        <v>658</v>
      </c>
      <c r="D2269" s="61">
        <v>39700</v>
      </c>
      <c r="E2269">
        <v>688</v>
      </c>
      <c r="G2269" s="61">
        <v>39700</v>
      </c>
      <c r="H2269">
        <v>100.34</v>
      </c>
    </row>
    <row r="2270" spans="1:8" x14ac:dyDescent="0.45">
      <c r="A2270" s="61">
        <v>39701</v>
      </c>
      <c r="B2270">
        <v>641</v>
      </c>
      <c r="D2270" s="61">
        <v>39701</v>
      </c>
      <c r="E2270">
        <v>676</v>
      </c>
      <c r="G2270" s="61">
        <v>39701</v>
      </c>
      <c r="H2270">
        <v>98.97</v>
      </c>
    </row>
    <row r="2271" spans="1:8" x14ac:dyDescent="0.45">
      <c r="A2271" s="61">
        <v>39702</v>
      </c>
      <c r="B2271">
        <v>635</v>
      </c>
      <c r="D2271" s="61">
        <v>39702</v>
      </c>
      <c r="E2271">
        <v>666</v>
      </c>
      <c r="G2271" s="61">
        <v>39702</v>
      </c>
      <c r="H2271">
        <v>97.64</v>
      </c>
    </row>
    <row r="2272" spans="1:8" x14ac:dyDescent="0.45">
      <c r="A2272" s="61">
        <v>39703</v>
      </c>
      <c r="B2272">
        <v>631</v>
      </c>
      <c r="D2272" s="61">
        <v>39703</v>
      </c>
      <c r="E2272">
        <v>663</v>
      </c>
      <c r="G2272" s="61">
        <v>39703</v>
      </c>
      <c r="H2272">
        <v>97.58</v>
      </c>
    </row>
    <row r="2273" spans="1:8" x14ac:dyDescent="0.45">
      <c r="A2273" s="61">
        <v>39706</v>
      </c>
      <c r="B2273">
        <v>619</v>
      </c>
      <c r="D2273" s="61">
        <v>39706</v>
      </c>
      <c r="E2273">
        <v>649</v>
      </c>
      <c r="G2273" s="61">
        <v>39706</v>
      </c>
      <c r="H2273">
        <v>92.38</v>
      </c>
    </row>
    <row r="2274" spans="1:8" x14ac:dyDescent="0.45">
      <c r="A2274" s="61">
        <v>39707</v>
      </c>
      <c r="B2274">
        <v>619</v>
      </c>
      <c r="D2274" s="61">
        <v>39707</v>
      </c>
      <c r="E2274">
        <v>649</v>
      </c>
      <c r="G2274" s="61">
        <v>39707</v>
      </c>
      <c r="H2274">
        <v>89.22</v>
      </c>
    </row>
    <row r="2275" spans="1:8" x14ac:dyDescent="0.45">
      <c r="A2275" s="61">
        <v>39708</v>
      </c>
      <c r="B2275">
        <v>595</v>
      </c>
      <c r="D2275" s="61">
        <v>39708</v>
      </c>
      <c r="E2275">
        <v>635</v>
      </c>
      <c r="G2275" s="61">
        <v>39708</v>
      </c>
      <c r="H2275">
        <v>94.84</v>
      </c>
    </row>
    <row r="2276" spans="1:8" x14ac:dyDescent="0.45">
      <c r="A2276" s="61">
        <v>39709</v>
      </c>
      <c r="B2276">
        <v>595</v>
      </c>
      <c r="D2276" s="61">
        <v>39709</v>
      </c>
      <c r="E2276">
        <v>635</v>
      </c>
      <c r="G2276" s="61">
        <v>39709</v>
      </c>
      <c r="H2276">
        <v>95.19</v>
      </c>
    </row>
    <row r="2277" spans="1:8" x14ac:dyDescent="0.45">
      <c r="A2277" s="61">
        <v>39710</v>
      </c>
      <c r="B2277">
        <v>614</v>
      </c>
      <c r="D2277" s="61">
        <v>39710</v>
      </c>
      <c r="E2277">
        <v>640</v>
      </c>
      <c r="G2277" s="61">
        <v>39710</v>
      </c>
      <c r="H2277">
        <v>99.61</v>
      </c>
    </row>
    <row r="2278" spans="1:8" x14ac:dyDescent="0.45">
      <c r="A2278" s="61">
        <v>39713</v>
      </c>
      <c r="B2278">
        <v>630</v>
      </c>
      <c r="D2278" s="61">
        <v>39713</v>
      </c>
      <c r="E2278">
        <v>663</v>
      </c>
      <c r="G2278" s="61">
        <v>39713</v>
      </c>
      <c r="H2278">
        <v>106.04</v>
      </c>
    </row>
    <row r="2279" spans="1:8" x14ac:dyDescent="0.45">
      <c r="A2279" s="61">
        <v>39714</v>
      </c>
      <c r="B2279">
        <v>641.5</v>
      </c>
      <c r="D2279" s="61">
        <v>39714</v>
      </c>
      <c r="E2279">
        <v>682</v>
      </c>
      <c r="G2279" s="61">
        <v>39714</v>
      </c>
      <c r="H2279">
        <v>103.08</v>
      </c>
    </row>
    <row r="2280" spans="1:8" x14ac:dyDescent="0.45">
      <c r="A2280" s="61">
        <v>39715</v>
      </c>
      <c r="B2280">
        <v>645</v>
      </c>
      <c r="D2280" s="61">
        <v>39715</v>
      </c>
      <c r="E2280">
        <v>689</v>
      </c>
      <c r="G2280" s="61">
        <v>39715</v>
      </c>
      <c r="H2280">
        <v>102.45</v>
      </c>
    </row>
    <row r="2281" spans="1:8" x14ac:dyDescent="0.45">
      <c r="A2281" s="61">
        <v>39716</v>
      </c>
      <c r="B2281">
        <v>644</v>
      </c>
      <c r="D2281" s="61">
        <v>39716</v>
      </c>
      <c r="E2281">
        <v>691</v>
      </c>
      <c r="G2281" s="61">
        <v>39716</v>
      </c>
      <c r="H2281">
        <v>104.6</v>
      </c>
    </row>
    <row r="2282" spans="1:8" x14ac:dyDescent="0.45">
      <c r="A2282" s="61">
        <v>39717</v>
      </c>
      <c r="B2282">
        <v>645.66999999999996</v>
      </c>
      <c r="D2282" s="61">
        <v>39717</v>
      </c>
      <c r="E2282">
        <v>688.33</v>
      </c>
      <c r="G2282" s="61">
        <v>39717</v>
      </c>
      <c r="H2282">
        <v>103.54</v>
      </c>
    </row>
    <row r="2283" spans="1:8" x14ac:dyDescent="0.45">
      <c r="A2283" s="61">
        <v>39720</v>
      </c>
      <c r="B2283">
        <v>652</v>
      </c>
      <c r="D2283" s="61">
        <v>39720</v>
      </c>
      <c r="E2283">
        <v>691</v>
      </c>
      <c r="G2283" s="61">
        <v>39720</v>
      </c>
      <c r="H2283">
        <v>93.98</v>
      </c>
    </row>
    <row r="2284" spans="1:8" x14ac:dyDescent="0.45">
      <c r="A2284" s="61">
        <v>39721</v>
      </c>
      <c r="B2284">
        <v>644</v>
      </c>
      <c r="D2284" s="61">
        <v>39721</v>
      </c>
      <c r="E2284">
        <v>685</v>
      </c>
      <c r="G2284" s="61">
        <v>39721</v>
      </c>
      <c r="H2284">
        <v>98.17</v>
      </c>
    </row>
    <row r="2285" spans="1:8" x14ac:dyDescent="0.45">
      <c r="A2285" s="61">
        <v>39722</v>
      </c>
      <c r="B2285">
        <v>627</v>
      </c>
      <c r="D2285" s="61">
        <v>39722</v>
      </c>
      <c r="E2285">
        <v>668</v>
      </c>
      <c r="G2285" s="61">
        <v>39722</v>
      </c>
      <c r="H2285">
        <v>95.33</v>
      </c>
    </row>
    <row r="2286" spans="1:8" x14ac:dyDescent="0.45">
      <c r="A2286" s="61">
        <v>39723</v>
      </c>
      <c r="B2286">
        <v>615</v>
      </c>
      <c r="D2286" s="61">
        <v>39723</v>
      </c>
      <c r="E2286">
        <v>656</v>
      </c>
      <c r="G2286" s="61">
        <v>39723</v>
      </c>
      <c r="H2286">
        <v>90.56</v>
      </c>
    </row>
    <row r="2287" spans="1:8" x14ac:dyDescent="0.45">
      <c r="A2287" s="61">
        <v>39724</v>
      </c>
      <c r="B2287">
        <v>621</v>
      </c>
      <c r="D2287" s="61">
        <v>39724</v>
      </c>
      <c r="E2287">
        <v>656</v>
      </c>
      <c r="G2287" s="61">
        <v>39724</v>
      </c>
      <c r="H2287">
        <v>90.25</v>
      </c>
    </row>
    <row r="2288" spans="1:8" x14ac:dyDescent="0.45">
      <c r="A2288" s="61">
        <v>39727</v>
      </c>
      <c r="B2288">
        <v>602</v>
      </c>
      <c r="D2288" s="61">
        <v>39727</v>
      </c>
      <c r="E2288">
        <v>643</v>
      </c>
      <c r="G2288" s="61">
        <v>39727</v>
      </c>
      <c r="H2288">
        <v>83.68</v>
      </c>
    </row>
    <row r="2289" spans="1:8" x14ac:dyDescent="0.45">
      <c r="A2289" s="61">
        <v>39728</v>
      </c>
      <c r="B2289">
        <v>595</v>
      </c>
      <c r="D2289" s="61">
        <v>39728</v>
      </c>
      <c r="E2289">
        <v>638</v>
      </c>
      <c r="G2289" s="61">
        <v>39728</v>
      </c>
      <c r="H2289">
        <v>84.66</v>
      </c>
    </row>
    <row r="2290" spans="1:8" x14ac:dyDescent="0.45">
      <c r="A2290" s="61">
        <v>39729</v>
      </c>
      <c r="B2290">
        <v>585</v>
      </c>
      <c r="D2290" s="61">
        <v>39729</v>
      </c>
      <c r="E2290">
        <v>620</v>
      </c>
      <c r="G2290" s="61">
        <v>39729</v>
      </c>
      <c r="H2290">
        <v>84.36</v>
      </c>
    </row>
    <row r="2291" spans="1:8" x14ac:dyDescent="0.45">
      <c r="A2291" s="61">
        <v>39730</v>
      </c>
      <c r="B2291">
        <v>565</v>
      </c>
      <c r="D2291" s="61">
        <v>39730</v>
      </c>
      <c r="E2291">
        <v>598</v>
      </c>
      <c r="G2291" s="61">
        <v>39730</v>
      </c>
      <c r="H2291">
        <v>82.66</v>
      </c>
    </row>
    <row r="2292" spans="1:8" x14ac:dyDescent="0.45">
      <c r="A2292" s="61">
        <v>39731</v>
      </c>
      <c r="B2292">
        <v>549</v>
      </c>
      <c r="D2292" s="61">
        <v>39731</v>
      </c>
      <c r="E2292">
        <v>587</v>
      </c>
      <c r="G2292" s="61">
        <v>39731</v>
      </c>
      <c r="H2292">
        <v>74.09</v>
      </c>
    </row>
    <row r="2293" spans="1:8" x14ac:dyDescent="0.45">
      <c r="A2293" s="61">
        <v>39734</v>
      </c>
      <c r="B2293">
        <v>521</v>
      </c>
      <c r="D2293" s="61">
        <v>39734</v>
      </c>
      <c r="E2293">
        <v>552</v>
      </c>
      <c r="G2293" s="61">
        <v>39734</v>
      </c>
      <c r="H2293">
        <v>77.459999999999994</v>
      </c>
    </row>
    <row r="2294" spans="1:8" x14ac:dyDescent="0.45">
      <c r="A2294" s="61">
        <v>39735</v>
      </c>
      <c r="B2294">
        <v>524</v>
      </c>
      <c r="D2294" s="61">
        <v>39735</v>
      </c>
      <c r="E2294">
        <v>557</v>
      </c>
      <c r="G2294" s="61">
        <v>39735</v>
      </c>
      <c r="H2294">
        <v>74.53</v>
      </c>
    </row>
    <row r="2295" spans="1:8" x14ac:dyDescent="0.45">
      <c r="A2295" s="61">
        <v>39736</v>
      </c>
      <c r="B2295">
        <v>524</v>
      </c>
      <c r="D2295" s="61">
        <v>39736</v>
      </c>
      <c r="E2295">
        <v>557</v>
      </c>
      <c r="G2295" s="61">
        <v>39736</v>
      </c>
      <c r="H2295">
        <v>70.8</v>
      </c>
    </row>
    <row r="2296" spans="1:8" x14ac:dyDescent="0.45">
      <c r="A2296" s="61">
        <v>39737</v>
      </c>
      <c r="B2296">
        <v>508</v>
      </c>
      <c r="D2296" s="61">
        <v>39737</v>
      </c>
      <c r="E2296">
        <v>539</v>
      </c>
      <c r="G2296" s="61">
        <v>39737</v>
      </c>
      <c r="H2296">
        <v>66.319999999999993</v>
      </c>
    </row>
    <row r="2297" spans="1:8" x14ac:dyDescent="0.45">
      <c r="A2297" s="61">
        <v>39738</v>
      </c>
      <c r="B2297">
        <v>490</v>
      </c>
      <c r="D2297" s="61">
        <v>39738</v>
      </c>
      <c r="E2297">
        <v>512</v>
      </c>
      <c r="G2297" s="61">
        <v>39738</v>
      </c>
      <c r="H2297">
        <v>69.599999999999994</v>
      </c>
    </row>
    <row r="2298" spans="1:8" x14ac:dyDescent="0.45">
      <c r="A2298" s="61">
        <v>39741</v>
      </c>
      <c r="B2298">
        <v>492</v>
      </c>
      <c r="D2298" s="61">
        <v>39741</v>
      </c>
      <c r="E2298">
        <v>524</v>
      </c>
      <c r="G2298" s="61">
        <v>39741</v>
      </c>
      <c r="H2298">
        <v>72.03</v>
      </c>
    </row>
    <row r="2299" spans="1:8" x14ac:dyDescent="0.45">
      <c r="A2299" s="61">
        <v>39742</v>
      </c>
      <c r="B2299">
        <v>498</v>
      </c>
      <c r="D2299" s="61">
        <v>39742</v>
      </c>
      <c r="E2299">
        <v>527</v>
      </c>
      <c r="G2299" s="61">
        <v>39742</v>
      </c>
      <c r="H2299">
        <v>69.72</v>
      </c>
    </row>
    <row r="2300" spans="1:8" x14ac:dyDescent="0.45">
      <c r="A2300" s="61">
        <v>39743</v>
      </c>
      <c r="B2300">
        <v>478</v>
      </c>
      <c r="D2300" s="61">
        <v>39743</v>
      </c>
      <c r="E2300">
        <v>507</v>
      </c>
      <c r="G2300" s="61">
        <v>39743</v>
      </c>
      <c r="H2300">
        <v>64.52</v>
      </c>
    </row>
    <row r="2301" spans="1:8" x14ac:dyDescent="0.45">
      <c r="A2301" s="61">
        <v>39744</v>
      </c>
      <c r="B2301">
        <v>461</v>
      </c>
      <c r="D2301" s="61">
        <v>39744</v>
      </c>
      <c r="E2301">
        <v>489</v>
      </c>
      <c r="G2301" s="61">
        <v>39744</v>
      </c>
      <c r="H2301">
        <v>65.92</v>
      </c>
    </row>
    <row r="2302" spans="1:8" x14ac:dyDescent="0.45">
      <c r="A2302" s="61">
        <v>39745</v>
      </c>
      <c r="B2302">
        <v>461</v>
      </c>
      <c r="D2302" s="61">
        <v>39745</v>
      </c>
      <c r="E2302">
        <v>489</v>
      </c>
      <c r="G2302" s="61">
        <v>39745</v>
      </c>
      <c r="H2302">
        <v>62.05</v>
      </c>
    </row>
    <row r="2303" spans="1:8" x14ac:dyDescent="0.45">
      <c r="A2303" s="61">
        <v>39748</v>
      </c>
      <c r="B2303">
        <v>424</v>
      </c>
      <c r="D2303" s="61">
        <v>39748</v>
      </c>
      <c r="E2303">
        <v>452</v>
      </c>
      <c r="G2303" s="61">
        <v>39748</v>
      </c>
      <c r="H2303">
        <v>61.41</v>
      </c>
    </row>
    <row r="2304" spans="1:8" x14ac:dyDescent="0.45">
      <c r="A2304" s="61">
        <v>39749</v>
      </c>
      <c r="B2304">
        <v>406</v>
      </c>
      <c r="D2304" s="61">
        <v>39749</v>
      </c>
      <c r="E2304">
        <v>435</v>
      </c>
      <c r="G2304" s="61">
        <v>39749</v>
      </c>
      <c r="H2304">
        <v>60.29</v>
      </c>
    </row>
    <row r="2305" spans="1:8" x14ac:dyDescent="0.45">
      <c r="A2305" s="61">
        <v>39750</v>
      </c>
      <c r="B2305">
        <v>406</v>
      </c>
      <c r="D2305" s="61">
        <v>39750</v>
      </c>
      <c r="E2305">
        <v>435</v>
      </c>
      <c r="G2305" s="61">
        <v>39750</v>
      </c>
      <c r="H2305">
        <v>65.47</v>
      </c>
    </row>
    <row r="2306" spans="1:8" x14ac:dyDescent="0.45">
      <c r="A2306" s="61">
        <v>39751</v>
      </c>
      <c r="B2306">
        <v>403</v>
      </c>
      <c r="D2306" s="61">
        <v>39751</v>
      </c>
      <c r="E2306">
        <v>434</v>
      </c>
      <c r="G2306" s="61">
        <v>39751</v>
      </c>
      <c r="H2306">
        <v>63.71</v>
      </c>
    </row>
    <row r="2307" spans="1:8" x14ac:dyDescent="0.45">
      <c r="A2307" s="61">
        <v>39752</v>
      </c>
      <c r="B2307">
        <v>370</v>
      </c>
      <c r="D2307" s="61">
        <v>39752</v>
      </c>
      <c r="E2307">
        <v>400</v>
      </c>
      <c r="G2307" s="61">
        <v>39752</v>
      </c>
      <c r="H2307">
        <v>65.319999999999993</v>
      </c>
    </row>
    <row r="2308" spans="1:8" x14ac:dyDescent="0.45">
      <c r="A2308" s="61">
        <v>39755</v>
      </c>
      <c r="B2308">
        <v>356</v>
      </c>
      <c r="D2308" s="61">
        <v>39755</v>
      </c>
      <c r="E2308">
        <v>386</v>
      </c>
      <c r="G2308" s="61">
        <v>39755</v>
      </c>
      <c r="H2308">
        <v>60.48</v>
      </c>
    </row>
    <row r="2309" spans="1:8" x14ac:dyDescent="0.45">
      <c r="A2309" s="61">
        <v>39756</v>
      </c>
      <c r="B2309">
        <v>349</v>
      </c>
      <c r="D2309" s="61">
        <v>39756</v>
      </c>
      <c r="E2309">
        <v>388</v>
      </c>
      <c r="G2309" s="61">
        <v>39756</v>
      </c>
      <c r="H2309">
        <v>66.44</v>
      </c>
    </row>
    <row r="2310" spans="1:8" x14ac:dyDescent="0.45">
      <c r="A2310" s="61">
        <v>39757</v>
      </c>
      <c r="B2310">
        <v>358</v>
      </c>
      <c r="D2310" s="61">
        <v>39757</v>
      </c>
      <c r="E2310">
        <v>394</v>
      </c>
      <c r="G2310" s="61">
        <v>39757</v>
      </c>
      <c r="H2310">
        <v>61.87</v>
      </c>
    </row>
    <row r="2311" spans="1:8" x14ac:dyDescent="0.45">
      <c r="A2311" s="61">
        <v>39758</v>
      </c>
      <c r="B2311">
        <v>338</v>
      </c>
      <c r="D2311" s="61">
        <v>39758</v>
      </c>
      <c r="E2311">
        <v>374</v>
      </c>
      <c r="G2311" s="61">
        <v>39758</v>
      </c>
      <c r="H2311">
        <v>57.43</v>
      </c>
    </row>
    <row r="2312" spans="1:8" x14ac:dyDescent="0.45">
      <c r="A2312" s="61">
        <v>39759</v>
      </c>
      <c r="B2312">
        <v>324</v>
      </c>
      <c r="D2312" s="61">
        <v>39759</v>
      </c>
      <c r="E2312">
        <v>363</v>
      </c>
      <c r="G2312" s="61">
        <v>39759</v>
      </c>
      <c r="H2312">
        <v>57.35</v>
      </c>
    </row>
    <row r="2313" spans="1:8" x14ac:dyDescent="0.45">
      <c r="A2313" s="61">
        <v>39762</v>
      </c>
      <c r="B2313">
        <v>314</v>
      </c>
      <c r="D2313" s="61">
        <v>39762</v>
      </c>
      <c r="E2313">
        <v>355</v>
      </c>
      <c r="G2313" s="61">
        <v>39762</v>
      </c>
      <c r="H2313">
        <v>59.08</v>
      </c>
    </row>
    <row r="2314" spans="1:8" x14ac:dyDescent="0.45">
      <c r="A2314" s="61">
        <v>39763</v>
      </c>
      <c r="B2314">
        <v>320</v>
      </c>
      <c r="D2314" s="61">
        <v>39763</v>
      </c>
      <c r="E2314">
        <v>362</v>
      </c>
      <c r="G2314" s="61">
        <v>39763</v>
      </c>
      <c r="H2314">
        <v>55.71</v>
      </c>
    </row>
    <row r="2315" spans="1:8" x14ac:dyDescent="0.45">
      <c r="A2315" s="61">
        <v>39764</v>
      </c>
      <c r="B2315">
        <v>298</v>
      </c>
      <c r="D2315" s="61">
        <v>39764</v>
      </c>
      <c r="E2315">
        <v>335</v>
      </c>
      <c r="G2315" s="61">
        <v>39764</v>
      </c>
      <c r="H2315">
        <v>52.37</v>
      </c>
    </row>
    <row r="2316" spans="1:8" x14ac:dyDescent="0.45">
      <c r="A2316" s="61">
        <v>39765</v>
      </c>
      <c r="B2316">
        <v>293</v>
      </c>
      <c r="D2316" s="61">
        <v>39765</v>
      </c>
      <c r="E2316">
        <v>328</v>
      </c>
      <c r="G2316" s="61">
        <v>39765</v>
      </c>
      <c r="H2316">
        <v>51.99</v>
      </c>
    </row>
    <row r="2317" spans="1:8" x14ac:dyDescent="0.45">
      <c r="A2317" s="61">
        <v>39766</v>
      </c>
      <c r="B2317">
        <v>282</v>
      </c>
      <c r="D2317" s="61">
        <v>39766</v>
      </c>
      <c r="E2317">
        <v>312</v>
      </c>
      <c r="G2317" s="61">
        <v>39766</v>
      </c>
      <c r="H2317">
        <v>54.24</v>
      </c>
    </row>
    <row r="2318" spans="1:8" x14ac:dyDescent="0.45">
      <c r="A2318" s="61">
        <v>39769</v>
      </c>
      <c r="B2318">
        <v>264</v>
      </c>
      <c r="D2318" s="61">
        <v>39769</v>
      </c>
      <c r="E2318">
        <v>303</v>
      </c>
      <c r="G2318" s="61">
        <v>39769</v>
      </c>
      <c r="H2318">
        <v>52.31</v>
      </c>
    </row>
    <row r="2319" spans="1:8" x14ac:dyDescent="0.45">
      <c r="A2319" s="61">
        <v>39770</v>
      </c>
      <c r="B2319">
        <v>264</v>
      </c>
      <c r="D2319" s="61">
        <v>39770</v>
      </c>
      <c r="E2319">
        <v>303</v>
      </c>
      <c r="G2319" s="61">
        <v>39770</v>
      </c>
      <c r="H2319">
        <v>51.84</v>
      </c>
    </row>
    <row r="2320" spans="1:8" x14ac:dyDescent="0.45">
      <c r="A2320" s="61">
        <v>39771</v>
      </c>
      <c r="B2320">
        <v>252</v>
      </c>
      <c r="D2320" s="61">
        <v>39771</v>
      </c>
      <c r="E2320">
        <v>291</v>
      </c>
      <c r="G2320" s="61">
        <v>39771</v>
      </c>
      <c r="H2320">
        <v>51.72</v>
      </c>
    </row>
    <row r="2321" spans="1:8" x14ac:dyDescent="0.45">
      <c r="A2321" s="61">
        <v>39772</v>
      </c>
      <c r="B2321">
        <v>256</v>
      </c>
      <c r="D2321" s="61">
        <v>39772</v>
      </c>
      <c r="E2321">
        <v>293</v>
      </c>
      <c r="G2321" s="61">
        <v>39772</v>
      </c>
      <c r="H2321">
        <v>48.08</v>
      </c>
    </row>
    <row r="2322" spans="1:8" x14ac:dyDescent="0.45">
      <c r="A2322" s="61">
        <v>39773</v>
      </c>
      <c r="B2322">
        <v>281</v>
      </c>
      <c r="D2322" s="61">
        <v>39773</v>
      </c>
      <c r="E2322">
        <v>245</v>
      </c>
      <c r="G2322" s="61">
        <v>39773</v>
      </c>
      <c r="H2322">
        <v>49.19</v>
      </c>
    </row>
    <row r="2323" spans="1:8" x14ac:dyDescent="0.45">
      <c r="A2323" s="61">
        <v>39776</v>
      </c>
      <c r="B2323">
        <v>237</v>
      </c>
      <c r="D2323" s="61">
        <v>39776</v>
      </c>
      <c r="E2323">
        <v>274</v>
      </c>
      <c r="G2323" s="61">
        <v>39776</v>
      </c>
      <c r="H2323">
        <v>53.93</v>
      </c>
    </row>
    <row r="2324" spans="1:8" x14ac:dyDescent="0.45">
      <c r="A2324" s="61">
        <v>39777</v>
      </c>
      <c r="B2324">
        <v>259</v>
      </c>
      <c r="D2324" s="61">
        <v>39777</v>
      </c>
      <c r="E2324">
        <v>297</v>
      </c>
      <c r="G2324" s="61">
        <v>39777</v>
      </c>
      <c r="H2324">
        <v>50.35</v>
      </c>
    </row>
    <row r="2325" spans="1:8" x14ac:dyDescent="0.45">
      <c r="A2325" s="61">
        <v>39778</v>
      </c>
      <c r="B2325">
        <v>256</v>
      </c>
      <c r="D2325" s="61">
        <v>39778</v>
      </c>
      <c r="E2325">
        <v>292</v>
      </c>
      <c r="G2325" s="61">
        <v>39778</v>
      </c>
      <c r="H2325">
        <v>53.92</v>
      </c>
    </row>
    <row r="2326" spans="1:8" x14ac:dyDescent="0.45">
      <c r="A2326" s="61">
        <v>39779</v>
      </c>
      <c r="B2326">
        <v>256</v>
      </c>
      <c r="D2326" s="61">
        <v>39779</v>
      </c>
      <c r="E2326">
        <v>292</v>
      </c>
      <c r="G2326" s="61">
        <v>39779</v>
      </c>
      <c r="H2326">
        <v>53.13</v>
      </c>
    </row>
    <row r="2327" spans="1:8" x14ac:dyDescent="0.45">
      <c r="A2327" s="61">
        <v>39780</v>
      </c>
      <c r="B2327">
        <v>263</v>
      </c>
      <c r="D2327" s="61">
        <v>39780</v>
      </c>
      <c r="E2327">
        <v>299</v>
      </c>
      <c r="G2327" s="61">
        <v>39780</v>
      </c>
      <c r="H2327">
        <v>53.49</v>
      </c>
    </row>
    <row r="2328" spans="1:8" x14ac:dyDescent="0.45">
      <c r="A2328" s="61">
        <v>39783</v>
      </c>
      <c r="B2328">
        <v>244</v>
      </c>
      <c r="D2328" s="61">
        <v>39783</v>
      </c>
      <c r="E2328">
        <v>280</v>
      </c>
      <c r="G2328" s="61">
        <v>39783</v>
      </c>
      <c r="H2328">
        <v>47.97</v>
      </c>
    </row>
    <row r="2329" spans="1:8" x14ac:dyDescent="0.45">
      <c r="A2329" s="61">
        <v>39784</v>
      </c>
      <c r="B2329">
        <v>256</v>
      </c>
      <c r="D2329" s="61">
        <v>39784</v>
      </c>
      <c r="E2329">
        <v>290</v>
      </c>
      <c r="G2329" s="61">
        <v>39784</v>
      </c>
      <c r="H2329">
        <v>45.44</v>
      </c>
    </row>
    <row r="2330" spans="1:8" x14ac:dyDescent="0.45">
      <c r="A2330" s="61">
        <v>39785</v>
      </c>
      <c r="B2330">
        <v>261</v>
      </c>
      <c r="D2330" s="61">
        <v>39785</v>
      </c>
      <c r="E2330">
        <v>291</v>
      </c>
      <c r="G2330" s="61">
        <v>39785</v>
      </c>
      <c r="H2330">
        <v>45.44</v>
      </c>
    </row>
    <row r="2331" spans="1:8" x14ac:dyDescent="0.45">
      <c r="A2331" s="61">
        <v>39786</v>
      </c>
      <c r="B2331">
        <v>244</v>
      </c>
      <c r="D2331" s="61">
        <v>39786</v>
      </c>
      <c r="E2331">
        <v>277</v>
      </c>
      <c r="G2331" s="61">
        <v>39786</v>
      </c>
      <c r="H2331">
        <v>42.28</v>
      </c>
    </row>
    <row r="2332" spans="1:8" x14ac:dyDescent="0.45">
      <c r="A2332" s="61">
        <v>39787</v>
      </c>
      <c r="B2332">
        <v>251</v>
      </c>
      <c r="D2332" s="61">
        <v>39787</v>
      </c>
      <c r="E2332">
        <v>280</v>
      </c>
      <c r="G2332" s="61">
        <v>39787</v>
      </c>
      <c r="H2332">
        <v>39.74</v>
      </c>
    </row>
    <row r="2333" spans="1:8" x14ac:dyDescent="0.45">
      <c r="A2333" s="61">
        <v>39790</v>
      </c>
      <c r="B2333">
        <v>250</v>
      </c>
      <c r="D2333" s="61">
        <v>39790</v>
      </c>
      <c r="E2333">
        <v>251</v>
      </c>
      <c r="G2333" s="61">
        <v>39790</v>
      </c>
      <c r="H2333">
        <v>43.42</v>
      </c>
    </row>
    <row r="2334" spans="1:8" x14ac:dyDescent="0.45">
      <c r="A2334" s="61">
        <v>39791</v>
      </c>
      <c r="B2334">
        <v>251</v>
      </c>
      <c r="D2334" s="61">
        <v>39791</v>
      </c>
      <c r="E2334">
        <v>280</v>
      </c>
      <c r="G2334" s="61">
        <v>39791</v>
      </c>
      <c r="H2334">
        <v>41.53</v>
      </c>
    </row>
    <row r="2335" spans="1:8" x14ac:dyDescent="0.45">
      <c r="A2335" s="61">
        <v>39792</v>
      </c>
      <c r="B2335">
        <v>244.25</v>
      </c>
      <c r="D2335" s="61">
        <v>39792</v>
      </c>
      <c r="E2335">
        <v>271.5</v>
      </c>
      <c r="G2335" s="61">
        <v>39792</v>
      </c>
      <c r="H2335">
        <v>42.4</v>
      </c>
    </row>
    <row r="2336" spans="1:8" x14ac:dyDescent="0.45">
      <c r="A2336" s="61">
        <v>39793</v>
      </c>
      <c r="B2336">
        <v>241.75</v>
      </c>
      <c r="D2336" s="61">
        <v>39793</v>
      </c>
      <c r="E2336">
        <v>267.25</v>
      </c>
      <c r="G2336" s="61">
        <v>39793</v>
      </c>
      <c r="H2336">
        <v>47.39</v>
      </c>
    </row>
    <row r="2337" spans="1:8" x14ac:dyDescent="0.45">
      <c r="A2337" s="61">
        <v>39794</v>
      </c>
      <c r="B2337">
        <v>241.75</v>
      </c>
      <c r="D2337" s="61">
        <v>39794</v>
      </c>
      <c r="E2337">
        <v>267.25</v>
      </c>
      <c r="G2337" s="61">
        <v>39794</v>
      </c>
      <c r="H2337">
        <v>46.41</v>
      </c>
    </row>
    <row r="2338" spans="1:8" x14ac:dyDescent="0.45">
      <c r="A2338" s="61">
        <v>39797</v>
      </c>
      <c r="B2338">
        <v>246.75</v>
      </c>
      <c r="D2338" s="61">
        <v>39797</v>
      </c>
      <c r="E2338">
        <v>271.75</v>
      </c>
      <c r="G2338" s="61">
        <v>39797</v>
      </c>
      <c r="H2338">
        <v>44.6</v>
      </c>
    </row>
    <row r="2339" spans="1:8" x14ac:dyDescent="0.45">
      <c r="A2339" s="61">
        <v>39798</v>
      </c>
      <c r="B2339">
        <v>254.25</v>
      </c>
      <c r="D2339" s="61">
        <v>39798</v>
      </c>
      <c r="E2339">
        <v>279.25</v>
      </c>
      <c r="G2339" s="61">
        <v>39798</v>
      </c>
      <c r="H2339">
        <v>44.56</v>
      </c>
    </row>
    <row r="2340" spans="1:8" x14ac:dyDescent="0.45">
      <c r="A2340" s="61">
        <v>39799</v>
      </c>
      <c r="B2340">
        <v>266.25</v>
      </c>
      <c r="D2340" s="61">
        <v>39799</v>
      </c>
      <c r="E2340">
        <v>293.75</v>
      </c>
      <c r="G2340" s="61">
        <v>39799</v>
      </c>
      <c r="H2340">
        <v>45.53</v>
      </c>
    </row>
    <row r="2341" spans="1:8" x14ac:dyDescent="0.45">
      <c r="A2341" s="61">
        <v>39800</v>
      </c>
      <c r="B2341">
        <v>264.25</v>
      </c>
      <c r="D2341" s="61">
        <v>39800</v>
      </c>
      <c r="E2341">
        <v>291.25</v>
      </c>
      <c r="G2341" s="61">
        <v>39800</v>
      </c>
      <c r="H2341">
        <v>43.36</v>
      </c>
    </row>
    <row r="2342" spans="1:8" x14ac:dyDescent="0.45">
      <c r="A2342" s="61">
        <v>39801</v>
      </c>
      <c r="B2342">
        <v>260.25</v>
      </c>
      <c r="D2342" s="61">
        <v>39801</v>
      </c>
      <c r="E2342">
        <v>287.25</v>
      </c>
      <c r="G2342" s="61">
        <v>39801</v>
      </c>
      <c r="H2342">
        <v>44</v>
      </c>
    </row>
    <row r="2343" spans="1:8" x14ac:dyDescent="0.45">
      <c r="A2343" s="61">
        <v>39804</v>
      </c>
      <c r="B2343">
        <v>258.25</v>
      </c>
      <c r="D2343" s="61">
        <v>39804</v>
      </c>
      <c r="E2343">
        <v>285.25</v>
      </c>
      <c r="G2343" s="61">
        <v>39804</v>
      </c>
      <c r="H2343">
        <v>41.45</v>
      </c>
    </row>
    <row r="2344" spans="1:8" x14ac:dyDescent="0.45">
      <c r="A2344" s="61">
        <v>39805</v>
      </c>
      <c r="B2344">
        <v>255.75</v>
      </c>
      <c r="D2344" s="61">
        <v>39805</v>
      </c>
      <c r="E2344">
        <v>282.25</v>
      </c>
      <c r="G2344" s="61">
        <v>39805</v>
      </c>
      <c r="H2344">
        <v>40.36</v>
      </c>
    </row>
    <row r="2345" spans="1:8" x14ac:dyDescent="0.45">
      <c r="A2345" s="61">
        <v>39806</v>
      </c>
      <c r="B2345">
        <v>255.75</v>
      </c>
      <c r="D2345" s="61">
        <v>39806</v>
      </c>
      <c r="E2345">
        <v>282.25</v>
      </c>
      <c r="G2345" s="61">
        <v>39806</v>
      </c>
      <c r="H2345">
        <v>36.61</v>
      </c>
    </row>
    <row r="2346" spans="1:8" x14ac:dyDescent="0.45">
      <c r="A2346" s="61">
        <v>39807</v>
      </c>
      <c r="B2346">
        <v>250.75</v>
      </c>
      <c r="D2346" s="61">
        <v>39807</v>
      </c>
      <c r="E2346">
        <v>276.75</v>
      </c>
      <c r="G2346" s="61">
        <v>39807</v>
      </c>
      <c r="H2346">
        <v>36.61</v>
      </c>
    </row>
    <row r="2347" spans="1:8" x14ac:dyDescent="0.45">
      <c r="A2347" s="61">
        <v>39808</v>
      </c>
      <c r="B2347">
        <v>243.75</v>
      </c>
      <c r="D2347" s="61">
        <v>39808</v>
      </c>
      <c r="E2347">
        <v>270.25</v>
      </c>
      <c r="G2347" s="61">
        <v>39808</v>
      </c>
      <c r="H2347">
        <v>38.369999999999997</v>
      </c>
    </row>
    <row r="2348" spans="1:8" x14ac:dyDescent="0.45">
      <c r="A2348" s="61">
        <v>39811</v>
      </c>
      <c r="B2348">
        <v>234.75</v>
      </c>
      <c r="D2348" s="61">
        <v>39811</v>
      </c>
      <c r="E2348">
        <v>254.75</v>
      </c>
      <c r="G2348" s="61">
        <v>39811</v>
      </c>
      <c r="H2348">
        <v>40.549999999999997</v>
      </c>
    </row>
    <row r="2349" spans="1:8" x14ac:dyDescent="0.45">
      <c r="A2349" s="61">
        <v>39812</v>
      </c>
      <c r="B2349">
        <v>234.75</v>
      </c>
      <c r="D2349" s="61">
        <v>39812</v>
      </c>
      <c r="E2349">
        <v>254.75</v>
      </c>
      <c r="G2349" s="61">
        <v>39812</v>
      </c>
      <c r="H2349">
        <v>40.15</v>
      </c>
    </row>
    <row r="2350" spans="1:8" x14ac:dyDescent="0.45">
      <c r="A2350" s="61">
        <v>39813</v>
      </c>
      <c r="B2350">
        <v>234.75</v>
      </c>
      <c r="D2350" s="61">
        <v>39813</v>
      </c>
      <c r="E2350">
        <v>254.75</v>
      </c>
      <c r="G2350" s="61">
        <v>39813</v>
      </c>
      <c r="H2350">
        <v>45.59</v>
      </c>
    </row>
    <row r="2351" spans="1:8" x14ac:dyDescent="0.45">
      <c r="A2351" s="61">
        <v>39814</v>
      </c>
      <c r="B2351">
        <v>234.75</v>
      </c>
      <c r="D2351" s="61">
        <v>39814</v>
      </c>
      <c r="E2351">
        <v>254.75</v>
      </c>
      <c r="G2351" s="61">
        <v>39814</v>
      </c>
      <c r="H2351">
        <v>45.59</v>
      </c>
    </row>
    <row r="2352" spans="1:8" x14ac:dyDescent="0.45">
      <c r="A2352" s="61">
        <v>39815</v>
      </c>
      <c r="B2352">
        <v>232.25</v>
      </c>
      <c r="D2352" s="61">
        <v>39815</v>
      </c>
      <c r="E2352">
        <v>252.25</v>
      </c>
      <c r="G2352" s="61">
        <v>39815</v>
      </c>
      <c r="H2352">
        <v>46.91</v>
      </c>
    </row>
    <row r="2353" spans="1:8" x14ac:dyDescent="0.45">
      <c r="A2353" s="61">
        <v>39818</v>
      </c>
      <c r="B2353">
        <v>235.5</v>
      </c>
      <c r="D2353" s="61">
        <v>39818</v>
      </c>
      <c r="E2353">
        <v>258</v>
      </c>
      <c r="G2353" s="61">
        <v>39818</v>
      </c>
      <c r="H2353">
        <v>49.62</v>
      </c>
    </row>
    <row r="2354" spans="1:8" x14ac:dyDescent="0.45">
      <c r="A2354" s="61">
        <v>39819</v>
      </c>
      <c r="B2354">
        <v>254.75</v>
      </c>
      <c r="D2354" s="61">
        <v>39819</v>
      </c>
      <c r="E2354">
        <v>278.75</v>
      </c>
      <c r="G2354" s="61">
        <v>39819</v>
      </c>
      <c r="H2354">
        <v>50.53</v>
      </c>
    </row>
    <row r="2355" spans="1:8" x14ac:dyDescent="0.45">
      <c r="A2355" s="61">
        <v>39820</v>
      </c>
      <c r="B2355">
        <v>289</v>
      </c>
      <c r="D2355" s="61">
        <v>39820</v>
      </c>
      <c r="E2355">
        <v>311.25</v>
      </c>
      <c r="G2355" s="61">
        <v>39820</v>
      </c>
      <c r="H2355">
        <v>45.86</v>
      </c>
    </row>
    <row r="2356" spans="1:8" x14ac:dyDescent="0.45">
      <c r="A2356" s="61">
        <v>39821</v>
      </c>
      <c r="B2356">
        <v>290.25</v>
      </c>
      <c r="D2356" s="61">
        <v>39821</v>
      </c>
      <c r="E2356">
        <v>307.75</v>
      </c>
      <c r="G2356" s="61">
        <v>39821</v>
      </c>
      <c r="H2356">
        <v>44.67</v>
      </c>
    </row>
    <row r="2357" spans="1:8" x14ac:dyDescent="0.45">
      <c r="A2357" s="61">
        <v>39822</v>
      </c>
      <c r="B2357">
        <v>290.25</v>
      </c>
      <c r="D2357" s="61">
        <v>39822</v>
      </c>
      <c r="E2357">
        <v>307.75</v>
      </c>
      <c r="G2357" s="61">
        <v>39822</v>
      </c>
      <c r="H2357">
        <v>44.42</v>
      </c>
    </row>
    <row r="2358" spans="1:8" x14ac:dyDescent="0.45">
      <c r="A2358" s="61">
        <v>39825</v>
      </c>
      <c r="B2358">
        <v>287.75</v>
      </c>
      <c r="D2358" s="61">
        <v>39825</v>
      </c>
      <c r="E2358">
        <v>304.75</v>
      </c>
      <c r="G2358" s="61">
        <v>39825</v>
      </c>
      <c r="H2358">
        <v>42.91</v>
      </c>
    </row>
    <row r="2359" spans="1:8" x14ac:dyDescent="0.45">
      <c r="A2359" s="61">
        <v>39826</v>
      </c>
      <c r="B2359">
        <v>285</v>
      </c>
      <c r="D2359" s="61">
        <v>39826</v>
      </c>
      <c r="E2359">
        <v>303.5</v>
      </c>
      <c r="G2359" s="61">
        <v>39826</v>
      </c>
      <c r="H2359">
        <v>44.83</v>
      </c>
    </row>
    <row r="2360" spans="1:8" x14ac:dyDescent="0.45">
      <c r="A2360" s="61">
        <v>39827</v>
      </c>
      <c r="B2360">
        <v>285</v>
      </c>
      <c r="D2360" s="61">
        <v>39827</v>
      </c>
      <c r="E2360">
        <v>303.5</v>
      </c>
      <c r="G2360" s="61">
        <v>39827</v>
      </c>
      <c r="H2360">
        <v>45.08</v>
      </c>
    </row>
    <row r="2361" spans="1:8" x14ac:dyDescent="0.45">
      <c r="A2361" s="61">
        <v>39828</v>
      </c>
      <c r="B2361">
        <v>294.5</v>
      </c>
      <c r="D2361" s="61">
        <v>39828</v>
      </c>
      <c r="E2361">
        <v>315.25</v>
      </c>
      <c r="G2361" s="61">
        <v>39828</v>
      </c>
      <c r="H2361">
        <v>44.69</v>
      </c>
    </row>
    <row r="2362" spans="1:8" x14ac:dyDescent="0.45">
      <c r="A2362" s="61">
        <v>39829</v>
      </c>
      <c r="B2362">
        <v>299.5</v>
      </c>
      <c r="D2362" s="61">
        <v>39829</v>
      </c>
      <c r="E2362">
        <v>316.75</v>
      </c>
      <c r="G2362" s="61">
        <v>39829</v>
      </c>
      <c r="H2362">
        <v>46.57</v>
      </c>
    </row>
    <row r="2363" spans="1:8" x14ac:dyDescent="0.45">
      <c r="A2363" s="61">
        <v>39832</v>
      </c>
      <c r="B2363">
        <v>299.5</v>
      </c>
      <c r="D2363" s="61">
        <v>39832</v>
      </c>
      <c r="E2363">
        <v>316.75</v>
      </c>
      <c r="G2363" s="61">
        <v>39832</v>
      </c>
      <c r="H2363">
        <v>44.5</v>
      </c>
    </row>
    <row r="2364" spans="1:8" x14ac:dyDescent="0.45">
      <c r="A2364" s="61">
        <v>39833</v>
      </c>
      <c r="B2364">
        <v>290.5</v>
      </c>
      <c r="D2364" s="61">
        <v>39833</v>
      </c>
      <c r="E2364">
        <v>310.5</v>
      </c>
      <c r="G2364" s="61">
        <v>39833</v>
      </c>
      <c r="H2364">
        <v>43.62</v>
      </c>
    </row>
    <row r="2365" spans="1:8" x14ac:dyDescent="0.45">
      <c r="A2365" s="61">
        <v>39834</v>
      </c>
      <c r="B2365">
        <v>290.5</v>
      </c>
      <c r="D2365" s="61">
        <v>39834</v>
      </c>
      <c r="E2365">
        <v>310.5</v>
      </c>
      <c r="G2365" s="61">
        <v>39834</v>
      </c>
      <c r="H2365">
        <v>45.02</v>
      </c>
    </row>
    <row r="2366" spans="1:8" x14ac:dyDescent="0.45">
      <c r="A2366" s="61">
        <v>39835</v>
      </c>
      <c r="B2366">
        <v>288.25</v>
      </c>
      <c r="D2366" s="61">
        <v>39835</v>
      </c>
      <c r="E2366">
        <v>305.75</v>
      </c>
      <c r="G2366" s="61">
        <v>39835</v>
      </c>
      <c r="H2366">
        <v>45.39</v>
      </c>
    </row>
    <row r="2367" spans="1:8" x14ac:dyDescent="0.45">
      <c r="A2367" s="61">
        <v>39836</v>
      </c>
      <c r="B2367">
        <v>288.25</v>
      </c>
      <c r="D2367" s="61">
        <v>39836</v>
      </c>
      <c r="E2367">
        <v>305.75</v>
      </c>
      <c r="G2367" s="61">
        <v>39836</v>
      </c>
      <c r="H2367">
        <v>48.37</v>
      </c>
    </row>
    <row r="2368" spans="1:8" x14ac:dyDescent="0.45">
      <c r="A2368" s="61">
        <v>39839</v>
      </c>
      <c r="B2368">
        <v>284.25</v>
      </c>
      <c r="D2368" s="61">
        <v>39839</v>
      </c>
      <c r="E2368">
        <v>304.5</v>
      </c>
      <c r="G2368" s="61">
        <v>39839</v>
      </c>
      <c r="H2368">
        <v>46.96</v>
      </c>
    </row>
    <row r="2369" spans="1:8" x14ac:dyDescent="0.45">
      <c r="A2369" s="61">
        <v>39840</v>
      </c>
      <c r="B2369">
        <v>284.25</v>
      </c>
      <c r="D2369" s="61">
        <v>39840</v>
      </c>
      <c r="E2369">
        <v>304.5</v>
      </c>
      <c r="G2369" s="61">
        <v>39840</v>
      </c>
      <c r="H2369">
        <v>43.73</v>
      </c>
    </row>
    <row r="2370" spans="1:8" x14ac:dyDescent="0.45">
      <c r="A2370" s="61">
        <v>39841</v>
      </c>
      <c r="B2370">
        <v>310.25</v>
      </c>
      <c r="D2370" s="61">
        <v>39841</v>
      </c>
      <c r="E2370">
        <v>327.75</v>
      </c>
      <c r="G2370" s="61">
        <v>39841</v>
      </c>
      <c r="H2370">
        <v>44.9</v>
      </c>
    </row>
    <row r="2371" spans="1:8" x14ac:dyDescent="0.45">
      <c r="A2371" s="61">
        <v>39842</v>
      </c>
      <c r="B2371">
        <v>306</v>
      </c>
      <c r="D2371" s="61">
        <v>39842</v>
      </c>
      <c r="E2371">
        <v>323.5</v>
      </c>
      <c r="G2371" s="61">
        <v>39842</v>
      </c>
      <c r="H2371">
        <v>45.4</v>
      </c>
    </row>
    <row r="2372" spans="1:8" x14ac:dyDescent="0.45">
      <c r="A2372" s="61">
        <v>39843</v>
      </c>
      <c r="B2372">
        <v>306</v>
      </c>
      <c r="D2372" s="61">
        <v>39843</v>
      </c>
      <c r="E2372">
        <v>323.5</v>
      </c>
      <c r="G2372" s="61">
        <v>39843</v>
      </c>
      <c r="H2372">
        <v>45.88</v>
      </c>
    </row>
    <row r="2373" spans="1:8" x14ac:dyDescent="0.45">
      <c r="A2373" s="61">
        <v>39846</v>
      </c>
      <c r="B2373">
        <v>310.5</v>
      </c>
      <c r="D2373" s="61">
        <v>39846</v>
      </c>
      <c r="E2373">
        <v>329</v>
      </c>
      <c r="G2373" s="61">
        <v>39846</v>
      </c>
      <c r="H2373">
        <v>43.82</v>
      </c>
    </row>
    <row r="2374" spans="1:8" x14ac:dyDescent="0.45">
      <c r="A2374" s="61">
        <v>39847</v>
      </c>
      <c r="B2374">
        <v>310.5</v>
      </c>
      <c r="D2374" s="61">
        <v>39847</v>
      </c>
      <c r="E2374">
        <v>329</v>
      </c>
      <c r="G2374" s="61">
        <v>39847</v>
      </c>
      <c r="H2374">
        <v>44.08</v>
      </c>
    </row>
    <row r="2375" spans="1:8" x14ac:dyDescent="0.45">
      <c r="A2375" s="61">
        <v>39848</v>
      </c>
      <c r="B2375">
        <v>303</v>
      </c>
      <c r="D2375" s="61">
        <v>39848</v>
      </c>
      <c r="E2375">
        <v>321</v>
      </c>
      <c r="G2375" s="61">
        <v>39848</v>
      </c>
      <c r="H2375">
        <v>44.15</v>
      </c>
    </row>
    <row r="2376" spans="1:8" x14ac:dyDescent="0.45">
      <c r="A2376" s="61">
        <v>39849</v>
      </c>
      <c r="B2376">
        <v>291.75</v>
      </c>
      <c r="D2376" s="61">
        <v>39849</v>
      </c>
      <c r="E2376">
        <v>312.25</v>
      </c>
      <c r="G2376" s="61">
        <v>39849</v>
      </c>
      <c r="H2376">
        <v>46.46</v>
      </c>
    </row>
    <row r="2377" spans="1:8" x14ac:dyDescent="0.45">
      <c r="A2377" s="61">
        <v>39850</v>
      </c>
      <c r="B2377">
        <v>285.75</v>
      </c>
      <c r="D2377" s="61">
        <v>39850</v>
      </c>
      <c r="E2377">
        <v>301.75</v>
      </c>
      <c r="G2377" s="61">
        <v>39850</v>
      </c>
      <c r="H2377">
        <v>46.21</v>
      </c>
    </row>
    <row r="2378" spans="1:8" x14ac:dyDescent="0.45">
      <c r="A2378" s="61">
        <v>39853</v>
      </c>
      <c r="B2378">
        <v>288.75</v>
      </c>
      <c r="D2378" s="61">
        <v>39853</v>
      </c>
      <c r="E2378">
        <v>306.25</v>
      </c>
      <c r="G2378" s="61">
        <v>39853</v>
      </c>
      <c r="H2378">
        <v>46.02</v>
      </c>
    </row>
    <row r="2379" spans="1:8" x14ac:dyDescent="0.45">
      <c r="A2379" s="61">
        <v>39854</v>
      </c>
      <c r="B2379">
        <v>310.25</v>
      </c>
      <c r="D2379" s="61">
        <v>39854</v>
      </c>
      <c r="E2379">
        <v>325.5</v>
      </c>
      <c r="G2379" s="61">
        <v>39854</v>
      </c>
      <c r="H2379">
        <v>44.61</v>
      </c>
    </row>
    <row r="2380" spans="1:8" x14ac:dyDescent="0.45">
      <c r="A2380" s="61">
        <v>39855</v>
      </c>
      <c r="B2380">
        <v>304</v>
      </c>
      <c r="D2380" s="61">
        <v>39855</v>
      </c>
      <c r="E2380">
        <v>321.25</v>
      </c>
      <c r="G2380" s="61">
        <v>39855</v>
      </c>
      <c r="H2380">
        <v>44.28</v>
      </c>
    </row>
    <row r="2381" spans="1:8" x14ac:dyDescent="0.45">
      <c r="A2381" s="61">
        <v>39856</v>
      </c>
      <c r="B2381">
        <v>294.5</v>
      </c>
      <c r="D2381" s="61">
        <v>39856</v>
      </c>
      <c r="E2381">
        <v>315</v>
      </c>
      <c r="G2381" s="61">
        <v>39856</v>
      </c>
      <c r="H2381">
        <v>44.65</v>
      </c>
    </row>
    <row r="2382" spans="1:8" x14ac:dyDescent="0.45">
      <c r="A2382" s="61">
        <v>39857</v>
      </c>
      <c r="B2382">
        <v>294.5</v>
      </c>
      <c r="D2382" s="61">
        <v>39857</v>
      </c>
      <c r="E2382">
        <v>315</v>
      </c>
      <c r="G2382" s="61">
        <v>39857</v>
      </c>
      <c r="H2382">
        <v>44.81</v>
      </c>
    </row>
    <row r="2383" spans="1:8" x14ac:dyDescent="0.45">
      <c r="A2383" s="61">
        <v>39860</v>
      </c>
      <c r="B2383">
        <v>294.5</v>
      </c>
      <c r="D2383" s="61">
        <v>39860</v>
      </c>
      <c r="E2383">
        <v>315</v>
      </c>
      <c r="G2383" s="61">
        <v>39860</v>
      </c>
      <c r="H2383">
        <v>43.28</v>
      </c>
    </row>
    <row r="2384" spans="1:8" x14ac:dyDescent="0.45">
      <c r="A2384" s="61">
        <v>39861</v>
      </c>
      <c r="B2384">
        <v>294.5</v>
      </c>
      <c r="D2384" s="61">
        <v>39861</v>
      </c>
      <c r="E2384">
        <v>315</v>
      </c>
      <c r="G2384" s="61">
        <v>39861</v>
      </c>
      <c r="H2384">
        <v>41.03</v>
      </c>
    </row>
    <row r="2385" spans="1:8" x14ac:dyDescent="0.45">
      <c r="A2385" s="61">
        <v>39862</v>
      </c>
      <c r="B2385">
        <v>294.5</v>
      </c>
      <c r="D2385" s="61">
        <v>39862</v>
      </c>
      <c r="E2385">
        <v>315</v>
      </c>
      <c r="G2385" s="61">
        <v>39862</v>
      </c>
      <c r="H2385">
        <v>39.549999999999997</v>
      </c>
    </row>
    <row r="2386" spans="1:8" x14ac:dyDescent="0.45">
      <c r="A2386" s="61">
        <v>39863</v>
      </c>
      <c r="B2386">
        <v>294.5</v>
      </c>
      <c r="D2386" s="61">
        <v>39863</v>
      </c>
      <c r="E2386">
        <v>315</v>
      </c>
      <c r="G2386" s="61">
        <v>39863</v>
      </c>
      <c r="H2386">
        <v>41.99</v>
      </c>
    </row>
    <row r="2387" spans="1:8" x14ac:dyDescent="0.45">
      <c r="A2387" s="61">
        <v>39864</v>
      </c>
      <c r="B2387">
        <v>294.5</v>
      </c>
      <c r="D2387" s="61">
        <v>39864</v>
      </c>
      <c r="E2387">
        <v>315</v>
      </c>
      <c r="G2387" s="61">
        <v>39864</v>
      </c>
      <c r="H2387">
        <v>41.89</v>
      </c>
    </row>
    <row r="2388" spans="1:8" x14ac:dyDescent="0.45">
      <c r="A2388" s="61">
        <v>39867</v>
      </c>
      <c r="B2388">
        <v>265.25</v>
      </c>
      <c r="D2388" s="61">
        <v>39867</v>
      </c>
      <c r="E2388">
        <v>281.25</v>
      </c>
      <c r="G2388" s="61">
        <v>39867</v>
      </c>
      <c r="H2388">
        <v>40.99</v>
      </c>
    </row>
    <row r="2389" spans="1:8" x14ac:dyDescent="0.45">
      <c r="A2389" s="61">
        <v>39868</v>
      </c>
      <c r="B2389">
        <v>265.25</v>
      </c>
      <c r="D2389" s="61">
        <v>39868</v>
      </c>
      <c r="E2389">
        <v>281.25</v>
      </c>
      <c r="G2389" s="61">
        <v>39868</v>
      </c>
      <c r="H2389">
        <v>42.5</v>
      </c>
    </row>
    <row r="2390" spans="1:8" x14ac:dyDescent="0.45">
      <c r="A2390" s="61">
        <v>39869</v>
      </c>
      <c r="B2390">
        <v>265.25</v>
      </c>
      <c r="D2390" s="61">
        <v>39869</v>
      </c>
      <c r="E2390">
        <v>281.25</v>
      </c>
      <c r="G2390" s="61">
        <v>39869</v>
      </c>
      <c r="H2390">
        <v>44.29</v>
      </c>
    </row>
    <row r="2391" spans="1:8" x14ac:dyDescent="0.45">
      <c r="A2391" s="61">
        <v>39870</v>
      </c>
      <c r="B2391">
        <v>265.75</v>
      </c>
      <c r="D2391" s="61">
        <v>39870</v>
      </c>
      <c r="E2391">
        <v>281</v>
      </c>
      <c r="G2391" s="61">
        <v>39870</v>
      </c>
      <c r="H2391">
        <v>46.51</v>
      </c>
    </row>
    <row r="2392" spans="1:8" x14ac:dyDescent="0.45">
      <c r="A2392" s="61">
        <v>39871</v>
      </c>
      <c r="B2392">
        <v>274.75</v>
      </c>
      <c r="D2392" s="61">
        <v>39871</v>
      </c>
      <c r="E2392">
        <v>290</v>
      </c>
      <c r="G2392" s="61">
        <v>39871</v>
      </c>
      <c r="H2392">
        <v>46.35</v>
      </c>
    </row>
    <row r="2393" spans="1:8" x14ac:dyDescent="0.45">
      <c r="A2393" s="61">
        <v>39874</v>
      </c>
      <c r="B2393">
        <v>271.75</v>
      </c>
      <c r="D2393" s="61">
        <v>39874</v>
      </c>
      <c r="E2393">
        <v>287</v>
      </c>
      <c r="G2393" s="61">
        <v>39874</v>
      </c>
      <c r="H2393">
        <v>42.21</v>
      </c>
    </row>
    <row r="2394" spans="1:8" x14ac:dyDescent="0.45">
      <c r="A2394" s="61">
        <v>39875</v>
      </c>
      <c r="B2394">
        <v>271.75</v>
      </c>
      <c r="D2394" s="61">
        <v>39875</v>
      </c>
      <c r="E2394">
        <v>287</v>
      </c>
      <c r="G2394" s="61">
        <v>39875</v>
      </c>
      <c r="H2394">
        <v>43.7</v>
      </c>
    </row>
    <row r="2395" spans="1:8" x14ac:dyDescent="0.45">
      <c r="A2395" s="61">
        <v>39876</v>
      </c>
      <c r="B2395">
        <v>271.75</v>
      </c>
      <c r="D2395" s="61">
        <v>39876</v>
      </c>
      <c r="E2395">
        <v>287</v>
      </c>
      <c r="G2395" s="61">
        <v>39876</v>
      </c>
      <c r="H2395">
        <v>46.12</v>
      </c>
    </row>
    <row r="2396" spans="1:8" x14ac:dyDescent="0.45">
      <c r="A2396" s="61">
        <v>39877</v>
      </c>
      <c r="B2396">
        <v>272.5</v>
      </c>
      <c r="D2396" s="61">
        <v>39877</v>
      </c>
      <c r="E2396">
        <v>283.5</v>
      </c>
      <c r="G2396" s="61">
        <v>39877</v>
      </c>
      <c r="H2396">
        <v>43.64</v>
      </c>
    </row>
    <row r="2397" spans="1:8" x14ac:dyDescent="0.45">
      <c r="A2397" s="61">
        <v>39878</v>
      </c>
      <c r="B2397">
        <v>271.75</v>
      </c>
      <c r="D2397" s="61">
        <v>39878</v>
      </c>
      <c r="E2397">
        <v>284</v>
      </c>
      <c r="G2397" s="61">
        <v>39878</v>
      </c>
      <c r="H2397">
        <v>44.85</v>
      </c>
    </row>
    <row r="2398" spans="1:8" x14ac:dyDescent="0.45">
      <c r="A2398" s="61">
        <v>39881</v>
      </c>
      <c r="B2398">
        <v>271.75</v>
      </c>
      <c r="D2398" s="61">
        <v>39881</v>
      </c>
      <c r="E2398">
        <v>284</v>
      </c>
      <c r="G2398" s="61">
        <v>39881</v>
      </c>
      <c r="H2398">
        <v>44.13</v>
      </c>
    </row>
    <row r="2399" spans="1:8" x14ac:dyDescent="0.45">
      <c r="A2399" s="61">
        <v>39882</v>
      </c>
      <c r="B2399">
        <v>275</v>
      </c>
      <c r="D2399" s="61">
        <v>39882</v>
      </c>
      <c r="E2399">
        <v>287.25</v>
      </c>
      <c r="G2399" s="61">
        <v>39882</v>
      </c>
      <c r="H2399">
        <v>43.96</v>
      </c>
    </row>
    <row r="2400" spans="1:8" x14ac:dyDescent="0.45">
      <c r="A2400" s="61">
        <v>39883</v>
      </c>
      <c r="B2400">
        <v>279.75</v>
      </c>
      <c r="D2400" s="61">
        <v>39883</v>
      </c>
      <c r="E2400">
        <v>294.75</v>
      </c>
      <c r="G2400" s="61">
        <v>39883</v>
      </c>
      <c r="H2400">
        <v>41.4</v>
      </c>
    </row>
    <row r="2401" spans="1:8" x14ac:dyDescent="0.45">
      <c r="A2401" s="61">
        <v>39884</v>
      </c>
      <c r="B2401">
        <v>275.75</v>
      </c>
      <c r="D2401" s="61">
        <v>39884</v>
      </c>
      <c r="E2401">
        <v>289.75</v>
      </c>
      <c r="G2401" s="61">
        <v>39884</v>
      </c>
      <c r="H2401">
        <v>45.09</v>
      </c>
    </row>
    <row r="2402" spans="1:8" x14ac:dyDescent="0.45">
      <c r="A2402" s="61">
        <v>39885</v>
      </c>
      <c r="B2402">
        <v>271.5</v>
      </c>
      <c r="D2402" s="61">
        <v>39885</v>
      </c>
      <c r="E2402">
        <v>285.25</v>
      </c>
      <c r="G2402" s="61">
        <v>39885</v>
      </c>
      <c r="H2402">
        <v>44.93</v>
      </c>
    </row>
    <row r="2403" spans="1:8" x14ac:dyDescent="0.45">
      <c r="A2403" s="61">
        <v>39888</v>
      </c>
      <c r="B2403">
        <v>277</v>
      </c>
      <c r="D2403" s="61">
        <v>39888</v>
      </c>
      <c r="E2403">
        <v>291.5</v>
      </c>
      <c r="G2403" s="61">
        <v>39888</v>
      </c>
      <c r="H2403">
        <v>43.98</v>
      </c>
    </row>
    <row r="2404" spans="1:8" x14ac:dyDescent="0.45">
      <c r="A2404" s="61">
        <v>39889</v>
      </c>
      <c r="B2404">
        <v>277</v>
      </c>
      <c r="D2404" s="61">
        <v>39889</v>
      </c>
      <c r="E2404">
        <v>291.5</v>
      </c>
      <c r="G2404" s="61">
        <v>39889</v>
      </c>
      <c r="H2404">
        <v>48.24</v>
      </c>
    </row>
    <row r="2405" spans="1:8" x14ac:dyDescent="0.45">
      <c r="A2405" s="61">
        <v>39890</v>
      </c>
      <c r="B2405">
        <v>272</v>
      </c>
      <c r="D2405" s="61">
        <v>39890</v>
      </c>
      <c r="E2405">
        <v>285</v>
      </c>
      <c r="G2405" s="61">
        <v>39890</v>
      </c>
      <c r="H2405">
        <v>47.66</v>
      </c>
    </row>
    <row r="2406" spans="1:8" x14ac:dyDescent="0.45">
      <c r="A2406" s="61">
        <v>39891</v>
      </c>
      <c r="B2406">
        <v>276.25</v>
      </c>
      <c r="D2406" s="61">
        <v>39891</v>
      </c>
      <c r="E2406">
        <v>288</v>
      </c>
      <c r="G2406" s="61">
        <v>39891</v>
      </c>
      <c r="H2406">
        <v>50.67</v>
      </c>
    </row>
    <row r="2407" spans="1:8" x14ac:dyDescent="0.45">
      <c r="A2407" s="61">
        <v>39892</v>
      </c>
      <c r="B2407">
        <v>276.25</v>
      </c>
      <c r="D2407" s="61">
        <v>39892</v>
      </c>
      <c r="E2407">
        <v>288</v>
      </c>
      <c r="G2407" s="61">
        <v>39892</v>
      </c>
      <c r="H2407">
        <v>51.22</v>
      </c>
    </row>
    <row r="2408" spans="1:8" x14ac:dyDescent="0.45">
      <c r="A2408" s="61">
        <v>39895</v>
      </c>
      <c r="B2408">
        <v>284.75</v>
      </c>
      <c r="D2408" s="61">
        <v>39895</v>
      </c>
      <c r="E2408">
        <v>294</v>
      </c>
      <c r="G2408" s="61">
        <v>39895</v>
      </c>
      <c r="H2408">
        <v>53.47</v>
      </c>
    </row>
    <row r="2409" spans="1:8" x14ac:dyDescent="0.45">
      <c r="A2409" s="61">
        <v>39896</v>
      </c>
      <c r="B2409">
        <v>293.5</v>
      </c>
      <c r="D2409" s="61">
        <v>39896</v>
      </c>
      <c r="E2409">
        <v>308.25</v>
      </c>
      <c r="G2409" s="61">
        <v>39896</v>
      </c>
      <c r="H2409">
        <v>53.5</v>
      </c>
    </row>
    <row r="2410" spans="1:8" x14ac:dyDescent="0.45">
      <c r="A2410" s="61">
        <v>39897</v>
      </c>
      <c r="B2410">
        <v>293.5</v>
      </c>
      <c r="D2410" s="61">
        <v>39897</v>
      </c>
      <c r="E2410">
        <v>308.25</v>
      </c>
      <c r="G2410" s="61">
        <v>39897</v>
      </c>
      <c r="H2410">
        <v>51.75</v>
      </c>
    </row>
    <row r="2411" spans="1:8" x14ac:dyDescent="0.45">
      <c r="A2411" s="61">
        <v>39898</v>
      </c>
      <c r="B2411">
        <v>304.5</v>
      </c>
      <c r="D2411" s="61">
        <v>39898</v>
      </c>
      <c r="E2411">
        <v>318.5</v>
      </c>
      <c r="G2411" s="61">
        <v>39898</v>
      </c>
      <c r="H2411">
        <v>53.46</v>
      </c>
    </row>
    <row r="2412" spans="1:8" x14ac:dyDescent="0.45">
      <c r="A2412" s="61">
        <v>39899</v>
      </c>
      <c r="B2412">
        <v>304.5</v>
      </c>
      <c r="D2412" s="61">
        <v>39899</v>
      </c>
      <c r="E2412">
        <v>318.5</v>
      </c>
      <c r="G2412" s="61">
        <v>39899</v>
      </c>
      <c r="H2412">
        <v>51.98</v>
      </c>
    </row>
    <row r="2413" spans="1:8" x14ac:dyDescent="0.45">
      <c r="A2413" s="61">
        <v>39902</v>
      </c>
      <c r="B2413">
        <v>307</v>
      </c>
      <c r="D2413" s="61">
        <v>39902</v>
      </c>
      <c r="E2413">
        <v>320</v>
      </c>
      <c r="G2413" s="61">
        <v>39902</v>
      </c>
      <c r="H2413">
        <v>47.99</v>
      </c>
    </row>
    <row r="2414" spans="1:8" x14ac:dyDescent="0.45">
      <c r="A2414" s="61">
        <v>39903</v>
      </c>
      <c r="B2414">
        <v>300</v>
      </c>
      <c r="D2414" s="61">
        <v>39903</v>
      </c>
      <c r="E2414">
        <v>316</v>
      </c>
      <c r="G2414" s="61">
        <v>39903</v>
      </c>
      <c r="H2414">
        <v>49.23</v>
      </c>
    </row>
    <row r="2415" spans="1:8" x14ac:dyDescent="0.45">
      <c r="A2415" s="61">
        <v>39904</v>
      </c>
      <c r="B2415">
        <v>291.75</v>
      </c>
      <c r="D2415" s="61">
        <v>39904</v>
      </c>
      <c r="E2415">
        <v>307</v>
      </c>
      <c r="G2415" s="61">
        <v>39904</v>
      </c>
      <c r="H2415">
        <v>48.44</v>
      </c>
    </row>
    <row r="2416" spans="1:8" x14ac:dyDescent="0.45">
      <c r="A2416" s="61">
        <v>39905</v>
      </c>
      <c r="B2416">
        <v>291.75</v>
      </c>
      <c r="D2416" s="61">
        <v>39905</v>
      </c>
      <c r="E2416">
        <v>307</v>
      </c>
      <c r="G2416" s="61">
        <v>39905</v>
      </c>
      <c r="H2416">
        <v>52.75</v>
      </c>
    </row>
    <row r="2417" spans="1:8" x14ac:dyDescent="0.45">
      <c r="A2417" s="61">
        <v>39906</v>
      </c>
      <c r="B2417">
        <v>302.75</v>
      </c>
      <c r="D2417" s="61">
        <v>39906</v>
      </c>
      <c r="E2417">
        <v>313.5</v>
      </c>
      <c r="G2417" s="61">
        <v>39906</v>
      </c>
      <c r="H2417">
        <v>53.47</v>
      </c>
    </row>
    <row r="2418" spans="1:8" x14ac:dyDescent="0.45">
      <c r="A2418" s="61">
        <v>39909</v>
      </c>
      <c r="B2418">
        <v>301.25</v>
      </c>
      <c r="D2418" s="61">
        <v>39909</v>
      </c>
      <c r="E2418">
        <v>317</v>
      </c>
      <c r="G2418" s="61">
        <v>39909</v>
      </c>
      <c r="H2418">
        <v>52.24</v>
      </c>
    </row>
    <row r="2419" spans="1:8" x14ac:dyDescent="0.45">
      <c r="A2419" s="61">
        <v>39910</v>
      </c>
      <c r="B2419">
        <v>304.25</v>
      </c>
      <c r="D2419" s="61">
        <v>39910</v>
      </c>
      <c r="E2419">
        <v>319.25</v>
      </c>
      <c r="G2419" s="61">
        <v>39910</v>
      </c>
      <c r="H2419">
        <v>51.22</v>
      </c>
    </row>
    <row r="2420" spans="1:8" x14ac:dyDescent="0.45">
      <c r="A2420" s="61">
        <v>39911</v>
      </c>
      <c r="B2420">
        <v>314</v>
      </c>
      <c r="D2420" s="61">
        <v>39911</v>
      </c>
      <c r="E2420">
        <v>327.75</v>
      </c>
      <c r="G2420" s="61">
        <v>39911</v>
      </c>
      <c r="H2420">
        <v>51.59</v>
      </c>
    </row>
    <row r="2421" spans="1:8" x14ac:dyDescent="0.45">
      <c r="A2421" s="61">
        <v>39912</v>
      </c>
      <c r="B2421">
        <v>314</v>
      </c>
      <c r="D2421" s="61">
        <v>39912</v>
      </c>
      <c r="E2421">
        <v>327.75</v>
      </c>
      <c r="G2421" s="61">
        <v>39912</v>
      </c>
      <c r="H2421">
        <v>54.06</v>
      </c>
    </row>
    <row r="2422" spans="1:8" x14ac:dyDescent="0.45">
      <c r="A2422" s="61">
        <v>39913</v>
      </c>
      <c r="B2422">
        <v>314</v>
      </c>
      <c r="D2422" s="61">
        <v>39913</v>
      </c>
      <c r="E2422">
        <v>327.75</v>
      </c>
      <c r="G2422" s="61">
        <v>39913</v>
      </c>
      <c r="H2422">
        <v>54.06</v>
      </c>
    </row>
    <row r="2423" spans="1:8" x14ac:dyDescent="0.45">
      <c r="A2423" s="61">
        <v>39916</v>
      </c>
      <c r="B2423">
        <v>313.75</v>
      </c>
      <c r="D2423" s="61">
        <v>39916</v>
      </c>
      <c r="E2423">
        <v>326.75</v>
      </c>
      <c r="G2423" s="61">
        <v>39916</v>
      </c>
      <c r="H2423">
        <v>52.14</v>
      </c>
    </row>
    <row r="2424" spans="1:8" x14ac:dyDescent="0.45">
      <c r="A2424" s="61">
        <v>39917</v>
      </c>
      <c r="B2424">
        <v>312</v>
      </c>
      <c r="D2424" s="61">
        <v>39917</v>
      </c>
      <c r="E2424">
        <v>325</v>
      </c>
      <c r="G2424" s="61">
        <v>39917</v>
      </c>
      <c r="H2424">
        <v>51.96</v>
      </c>
    </row>
    <row r="2425" spans="1:8" x14ac:dyDescent="0.45">
      <c r="A2425" s="61">
        <v>39918</v>
      </c>
      <c r="B2425">
        <v>312</v>
      </c>
      <c r="D2425" s="61">
        <v>39918</v>
      </c>
      <c r="E2425">
        <v>325</v>
      </c>
      <c r="G2425" s="61">
        <v>39918</v>
      </c>
      <c r="H2425">
        <v>51.79</v>
      </c>
    </row>
    <row r="2426" spans="1:8" x14ac:dyDescent="0.45">
      <c r="A2426" s="61">
        <v>39919</v>
      </c>
      <c r="B2426">
        <v>319.5</v>
      </c>
      <c r="D2426" s="61">
        <v>39919</v>
      </c>
      <c r="E2426">
        <v>331.25</v>
      </c>
      <c r="G2426" s="61">
        <v>39919</v>
      </c>
      <c r="H2426">
        <v>53.06</v>
      </c>
    </row>
    <row r="2427" spans="1:8" x14ac:dyDescent="0.45">
      <c r="A2427" s="61">
        <v>39920</v>
      </c>
      <c r="B2427">
        <v>322.25</v>
      </c>
      <c r="D2427" s="61">
        <v>39920</v>
      </c>
      <c r="E2427">
        <v>334.75</v>
      </c>
      <c r="G2427" s="61">
        <v>39920</v>
      </c>
      <c r="H2427">
        <v>53.35</v>
      </c>
    </row>
    <row r="2428" spans="1:8" x14ac:dyDescent="0.45">
      <c r="A2428" s="61">
        <v>39923</v>
      </c>
      <c r="B2428">
        <v>322.25</v>
      </c>
      <c r="D2428" s="61">
        <v>39923</v>
      </c>
      <c r="E2428">
        <v>334.75</v>
      </c>
      <c r="G2428" s="61">
        <v>39923</v>
      </c>
      <c r="H2428">
        <v>49.86</v>
      </c>
    </row>
    <row r="2429" spans="1:8" x14ac:dyDescent="0.45">
      <c r="A2429" s="61">
        <v>39924</v>
      </c>
      <c r="B2429">
        <v>311.5</v>
      </c>
      <c r="D2429" s="61">
        <v>39924</v>
      </c>
      <c r="E2429">
        <v>323.75</v>
      </c>
      <c r="G2429" s="61">
        <v>39924</v>
      </c>
      <c r="H2429">
        <v>49.82</v>
      </c>
    </row>
    <row r="2430" spans="1:8" x14ac:dyDescent="0.45">
      <c r="A2430" s="61">
        <v>39925</v>
      </c>
      <c r="B2430">
        <v>310</v>
      </c>
      <c r="D2430" s="61">
        <v>39925</v>
      </c>
      <c r="E2430">
        <v>322.75</v>
      </c>
      <c r="G2430" s="61">
        <v>39925</v>
      </c>
      <c r="H2430">
        <v>49.81</v>
      </c>
    </row>
    <row r="2431" spans="1:8" x14ac:dyDescent="0.45">
      <c r="A2431" s="61">
        <v>39926</v>
      </c>
      <c r="B2431">
        <v>306.75</v>
      </c>
      <c r="D2431" s="61">
        <v>39926</v>
      </c>
      <c r="E2431">
        <v>317.25</v>
      </c>
      <c r="G2431" s="61">
        <v>39926</v>
      </c>
      <c r="H2431">
        <v>50.11</v>
      </c>
    </row>
    <row r="2432" spans="1:8" x14ac:dyDescent="0.45">
      <c r="A2432" s="61">
        <v>39927</v>
      </c>
      <c r="B2432">
        <v>306.75</v>
      </c>
      <c r="D2432" s="61">
        <v>39927</v>
      </c>
      <c r="E2432">
        <v>317.25</v>
      </c>
      <c r="G2432" s="61">
        <v>39927</v>
      </c>
      <c r="H2432">
        <v>51.67</v>
      </c>
    </row>
    <row r="2433" spans="1:8" x14ac:dyDescent="0.45">
      <c r="A2433" s="61">
        <v>39930</v>
      </c>
      <c r="B2433">
        <v>306.75</v>
      </c>
      <c r="D2433" s="61">
        <v>39930</v>
      </c>
      <c r="E2433">
        <v>317.25</v>
      </c>
      <c r="G2433" s="61">
        <v>39930</v>
      </c>
      <c r="H2433">
        <v>50.32</v>
      </c>
    </row>
    <row r="2434" spans="1:8" x14ac:dyDescent="0.45">
      <c r="A2434" s="61">
        <v>39931</v>
      </c>
      <c r="B2434">
        <v>306.75</v>
      </c>
      <c r="D2434" s="61">
        <v>39931</v>
      </c>
      <c r="E2434">
        <v>317.25</v>
      </c>
      <c r="G2434" s="61">
        <v>39931</v>
      </c>
      <c r="H2434">
        <v>49.99</v>
      </c>
    </row>
    <row r="2435" spans="1:8" x14ac:dyDescent="0.45">
      <c r="A2435" s="61">
        <v>39932</v>
      </c>
      <c r="B2435">
        <v>312.25</v>
      </c>
      <c r="D2435" s="61">
        <v>39932</v>
      </c>
      <c r="E2435">
        <v>323.75</v>
      </c>
      <c r="G2435" s="61">
        <v>39932</v>
      </c>
      <c r="H2435">
        <v>50.78</v>
      </c>
    </row>
    <row r="2436" spans="1:8" x14ac:dyDescent="0.45">
      <c r="A2436" s="61">
        <v>39933</v>
      </c>
      <c r="B2436">
        <v>314.25</v>
      </c>
      <c r="D2436" s="61">
        <v>39933</v>
      </c>
      <c r="E2436">
        <v>326.25</v>
      </c>
      <c r="G2436" s="61">
        <v>39933</v>
      </c>
      <c r="H2436">
        <v>50.8</v>
      </c>
    </row>
    <row r="2437" spans="1:8" x14ac:dyDescent="0.45">
      <c r="A2437" s="61">
        <v>39934</v>
      </c>
      <c r="B2437">
        <v>314.25</v>
      </c>
      <c r="D2437" s="61">
        <v>39934</v>
      </c>
      <c r="E2437">
        <v>326.25</v>
      </c>
      <c r="G2437" s="61">
        <v>39934</v>
      </c>
      <c r="H2437">
        <v>52.85</v>
      </c>
    </row>
    <row r="2438" spans="1:8" x14ac:dyDescent="0.45">
      <c r="A2438" s="61">
        <v>39937</v>
      </c>
      <c r="B2438">
        <v>323</v>
      </c>
      <c r="D2438" s="61">
        <v>39937</v>
      </c>
      <c r="E2438">
        <v>335.5</v>
      </c>
      <c r="G2438" s="61">
        <v>39937</v>
      </c>
      <c r="H2438">
        <v>54.58</v>
      </c>
    </row>
    <row r="2439" spans="1:8" x14ac:dyDescent="0.45">
      <c r="A2439" s="61">
        <v>39938</v>
      </c>
      <c r="B2439">
        <v>323</v>
      </c>
      <c r="D2439" s="61">
        <v>39938</v>
      </c>
      <c r="E2439">
        <v>335.5</v>
      </c>
      <c r="G2439" s="61">
        <v>39938</v>
      </c>
      <c r="H2439">
        <v>54.12</v>
      </c>
    </row>
    <row r="2440" spans="1:8" x14ac:dyDescent="0.45">
      <c r="A2440" s="61">
        <v>39939</v>
      </c>
      <c r="B2440">
        <v>335.75</v>
      </c>
      <c r="D2440" s="61">
        <v>39939</v>
      </c>
      <c r="E2440">
        <v>349.25</v>
      </c>
      <c r="G2440" s="61">
        <v>39939</v>
      </c>
      <c r="H2440">
        <v>56.15</v>
      </c>
    </row>
    <row r="2441" spans="1:8" x14ac:dyDescent="0.45">
      <c r="A2441" s="61">
        <v>39940</v>
      </c>
      <c r="B2441">
        <v>343.5</v>
      </c>
      <c r="D2441" s="61">
        <v>39940</v>
      </c>
      <c r="E2441">
        <v>354.5</v>
      </c>
      <c r="G2441" s="61">
        <v>39940</v>
      </c>
      <c r="H2441">
        <v>56.47</v>
      </c>
    </row>
    <row r="2442" spans="1:8" x14ac:dyDescent="0.45">
      <c r="A2442" s="61">
        <v>39941</v>
      </c>
      <c r="B2442">
        <v>354.5</v>
      </c>
      <c r="D2442" s="61">
        <v>39941</v>
      </c>
      <c r="E2442">
        <v>366.5</v>
      </c>
      <c r="G2442" s="61">
        <v>39941</v>
      </c>
      <c r="H2442">
        <v>58.14</v>
      </c>
    </row>
    <row r="2443" spans="1:8" x14ac:dyDescent="0.45">
      <c r="A2443" s="61">
        <v>39944</v>
      </c>
      <c r="B2443">
        <v>354.5</v>
      </c>
      <c r="D2443" s="61">
        <v>39944</v>
      </c>
      <c r="E2443">
        <v>366.5</v>
      </c>
      <c r="G2443" s="61">
        <v>39944</v>
      </c>
      <c r="H2443">
        <v>57.48</v>
      </c>
    </row>
    <row r="2444" spans="1:8" x14ac:dyDescent="0.45">
      <c r="A2444" s="61">
        <v>39945</v>
      </c>
      <c r="B2444">
        <v>364</v>
      </c>
      <c r="D2444" s="61">
        <v>39945</v>
      </c>
      <c r="E2444">
        <v>379.25</v>
      </c>
      <c r="G2444" s="61">
        <v>39945</v>
      </c>
      <c r="H2444">
        <v>57.94</v>
      </c>
    </row>
    <row r="2445" spans="1:8" x14ac:dyDescent="0.45">
      <c r="A2445" s="61">
        <v>39946</v>
      </c>
      <c r="B2445">
        <v>364</v>
      </c>
      <c r="D2445" s="61">
        <v>39946</v>
      </c>
      <c r="E2445">
        <v>379.25</v>
      </c>
      <c r="G2445" s="61">
        <v>39946</v>
      </c>
      <c r="H2445">
        <v>57.34</v>
      </c>
    </row>
    <row r="2446" spans="1:8" x14ac:dyDescent="0.45">
      <c r="A2446" s="61">
        <v>39947</v>
      </c>
      <c r="B2446">
        <v>364</v>
      </c>
      <c r="D2446" s="61">
        <v>39947</v>
      </c>
      <c r="E2446">
        <v>379.25</v>
      </c>
      <c r="G2446" s="61">
        <v>39947</v>
      </c>
      <c r="H2446">
        <v>56.69</v>
      </c>
    </row>
    <row r="2447" spans="1:8" x14ac:dyDescent="0.45">
      <c r="A2447" s="61">
        <v>39948</v>
      </c>
      <c r="B2447">
        <v>361.75</v>
      </c>
      <c r="D2447" s="61">
        <v>39948</v>
      </c>
      <c r="E2447">
        <v>373.5</v>
      </c>
      <c r="G2447" s="61">
        <v>39948</v>
      </c>
      <c r="H2447">
        <v>55.98</v>
      </c>
    </row>
    <row r="2448" spans="1:8" x14ac:dyDescent="0.45">
      <c r="A2448" s="61">
        <v>39951</v>
      </c>
      <c r="B2448">
        <v>361.75</v>
      </c>
      <c r="D2448" s="61">
        <v>39951</v>
      </c>
      <c r="E2448">
        <v>373.5</v>
      </c>
      <c r="G2448" s="61">
        <v>39951</v>
      </c>
      <c r="H2448">
        <v>58.47</v>
      </c>
    </row>
    <row r="2449" spans="1:8" x14ac:dyDescent="0.45">
      <c r="A2449" s="61">
        <v>39952</v>
      </c>
      <c r="B2449">
        <v>354.25</v>
      </c>
      <c r="D2449" s="61">
        <v>39952</v>
      </c>
      <c r="E2449">
        <v>367</v>
      </c>
      <c r="G2449" s="61">
        <v>39952</v>
      </c>
      <c r="H2449">
        <v>58.92</v>
      </c>
    </row>
    <row r="2450" spans="1:8" x14ac:dyDescent="0.45">
      <c r="A2450" s="61">
        <v>39953</v>
      </c>
      <c r="B2450">
        <v>354.25</v>
      </c>
      <c r="D2450" s="61">
        <v>39953</v>
      </c>
      <c r="E2450">
        <v>367</v>
      </c>
      <c r="G2450" s="61">
        <v>39953</v>
      </c>
      <c r="H2450">
        <v>60.59</v>
      </c>
    </row>
    <row r="2451" spans="1:8" x14ac:dyDescent="0.45">
      <c r="A2451" s="61">
        <v>39954</v>
      </c>
      <c r="B2451">
        <v>350</v>
      </c>
      <c r="D2451" s="61">
        <v>39954</v>
      </c>
      <c r="E2451">
        <v>366.25</v>
      </c>
      <c r="G2451" s="61">
        <v>39954</v>
      </c>
      <c r="H2451">
        <v>59.93</v>
      </c>
    </row>
    <row r="2452" spans="1:8" x14ac:dyDescent="0.45">
      <c r="A2452" s="61">
        <v>39955</v>
      </c>
      <c r="B2452">
        <v>360.25</v>
      </c>
      <c r="D2452" s="61">
        <v>39955</v>
      </c>
      <c r="E2452">
        <v>372.25</v>
      </c>
      <c r="G2452" s="61">
        <v>39955</v>
      </c>
      <c r="H2452">
        <v>60.78</v>
      </c>
    </row>
    <row r="2453" spans="1:8" x14ac:dyDescent="0.45">
      <c r="A2453" s="61">
        <v>39958</v>
      </c>
      <c r="B2453">
        <v>360.25</v>
      </c>
      <c r="D2453" s="61">
        <v>39958</v>
      </c>
      <c r="E2453">
        <v>372.25</v>
      </c>
      <c r="G2453" s="61">
        <v>39958</v>
      </c>
      <c r="H2453">
        <v>60.21</v>
      </c>
    </row>
    <row r="2454" spans="1:8" x14ac:dyDescent="0.45">
      <c r="A2454" s="61">
        <v>39959</v>
      </c>
      <c r="B2454">
        <v>360.25</v>
      </c>
      <c r="D2454" s="61">
        <v>39959</v>
      </c>
      <c r="E2454">
        <v>372.25</v>
      </c>
      <c r="G2454" s="61">
        <v>39959</v>
      </c>
      <c r="H2454">
        <v>61.24</v>
      </c>
    </row>
    <row r="2455" spans="1:8" x14ac:dyDescent="0.45">
      <c r="A2455" s="61">
        <v>39960</v>
      </c>
      <c r="B2455">
        <v>358.75</v>
      </c>
      <c r="D2455" s="61">
        <v>39960</v>
      </c>
      <c r="E2455">
        <v>369</v>
      </c>
      <c r="G2455" s="61">
        <v>39960</v>
      </c>
      <c r="H2455">
        <v>62.5</v>
      </c>
    </row>
    <row r="2456" spans="1:8" x14ac:dyDescent="0.45">
      <c r="A2456" s="61">
        <v>39961</v>
      </c>
      <c r="B2456">
        <v>364.25</v>
      </c>
      <c r="D2456" s="61">
        <v>39961</v>
      </c>
      <c r="E2456">
        <v>375.25</v>
      </c>
      <c r="G2456" s="61">
        <v>39961</v>
      </c>
      <c r="H2456">
        <v>64.39</v>
      </c>
    </row>
    <row r="2457" spans="1:8" x14ac:dyDescent="0.45">
      <c r="A2457" s="61">
        <v>39962</v>
      </c>
      <c r="B2457">
        <v>364.25</v>
      </c>
      <c r="D2457" s="61">
        <v>39962</v>
      </c>
      <c r="E2457">
        <v>375.25</v>
      </c>
      <c r="G2457" s="61">
        <v>39962</v>
      </c>
      <c r="H2457">
        <v>65.52</v>
      </c>
    </row>
    <row r="2458" spans="1:8" x14ac:dyDescent="0.45">
      <c r="A2458" s="61">
        <v>39965</v>
      </c>
      <c r="B2458">
        <v>364.25</v>
      </c>
      <c r="D2458" s="61">
        <v>39965</v>
      </c>
      <c r="E2458">
        <v>375.25</v>
      </c>
      <c r="G2458" s="61">
        <v>39965</v>
      </c>
      <c r="H2458">
        <v>67.97</v>
      </c>
    </row>
    <row r="2459" spans="1:8" x14ac:dyDescent="0.45">
      <c r="A2459" s="61">
        <v>39966</v>
      </c>
      <c r="B2459">
        <v>364.25</v>
      </c>
      <c r="D2459" s="61">
        <v>39966</v>
      </c>
      <c r="E2459">
        <v>375.25</v>
      </c>
      <c r="G2459" s="61">
        <v>39966</v>
      </c>
      <c r="H2459">
        <v>68.17</v>
      </c>
    </row>
    <row r="2460" spans="1:8" x14ac:dyDescent="0.45">
      <c r="A2460" s="61">
        <v>39967</v>
      </c>
      <c r="B2460">
        <v>364.25</v>
      </c>
      <c r="D2460" s="61">
        <v>39967</v>
      </c>
      <c r="E2460">
        <v>375.25</v>
      </c>
      <c r="G2460" s="61">
        <v>39967</v>
      </c>
      <c r="H2460">
        <v>65.88</v>
      </c>
    </row>
    <row r="2461" spans="1:8" x14ac:dyDescent="0.45">
      <c r="A2461" s="61">
        <v>39968</v>
      </c>
      <c r="B2461">
        <v>387.25</v>
      </c>
      <c r="D2461" s="61">
        <v>39968</v>
      </c>
      <c r="E2461">
        <v>400.5</v>
      </c>
      <c r="G2461" s="61">
        <v>39968</v>
      </c>
      <c r="H2461">
        <v>68.709999999999994</v>
      </c>
    </row>
    <row r="2462" spans="1:8" x14ac:dyDescent="0.45">
      <c r="A2462" s="61">
        <v>39969</v>
      </c>
      <c r="B2462">
        <v>419</v>
      </c>
      <c r="D2462" s="61">
        <v>39969</v>
      </c>
      <c r="E2462">
        <v>431.5</v>
      </c>
      <c r="G2462" s="61">
        <v>39969</v>
      </c>
      <c r="H2462">
        <v>68.34</v>
      </c>
    </row>
    <row r="2463" spans="1:8" x14ac:dyDescent="0.45">
      <c r="A2463" s="61">
        <v>39972</v>
      </c>
      <c r="B2463">
        <v>419.5</v>
      </c>
      <c r="D2463" s="61">
        <v>39972</v>
      </c>
      <c r="E2463">
        <v>433.5</v>
      </c>
      <c r="G2463" s="61">
        <v>39972</v>
      </c>
      <c r="H2463">
        <v>67.88</v>
      </c>
    </row>
    <row r="2464" spans="1:8" x14ac:dyDescent="0.45">
      <c r="A2464" s="61">
        <v>39973</v>
      </c>
      <c r="B2464">
        <v>419.5</v>
      </c>
      <c r="D2464" s="61">
        <v>39973</v>
      </c>
      <c r="E2464">
        <v>433.5</v>
      </c>
      <c r="G2464" s="61">
        <v>39973</v>
      </c>
      <c r="H2464">
        <v>69.62</v>
      </c>
    </row>
    <row r="2465" spans="1:8" x14ac:dyDescent="0.45">
      <c r="A2465" s="61">
        <v>39974</v>
      </c>
      <c r="B2465">
        <v>418</v>
      </c>
      <c r="D2465" s="61">
        <v>39974</v>
      </c>
      <c r="E2465">
        <v>432.5</v>
      </c>
      <c r="G2465" s="61">
        <v>39974</v>
      </c>
      <c r="H2465">
        <v>70.8</v>
      </c>
    </row>
    <row r="2466" spans="1:8" x14ac:dyDescent="0.45">
      <c r="A2466" s="61">
        <v>39975</v>
      </c>
      <c r="B2466">
        <v>420.5</v>
      </c>
      <c r="D2466" s="61">
        <v>39975</v>
      </c>
      <c r="E2466">
        <v>437.5</v>
      </c>
      <c r="G2466" s="61">
        <v>39975</v>
      </c>
      <c r="H2466">
        <v>71.790000000000006</v>
      </c>
    </row>
    <row r="2467" spans="1:8" x14ac:dyDescent="0.45">
      <c r="A2467" s="61">
        <v>39976</v>
      </c>
      <c r="B2467">
        <v>426</v>
      </c>
      <c r="D2467" s="61">
        <v>39976</v>
      </c>
      <c r="E2467">
        <v>441</v>
      </c>
      <c r="G2467" s="61">
        <v>39976</v>
      </c>
      <c r="H2467">
        <v>70.92</v>
      </c>
    </row>
    <row r="2468" spans="1:8" x14ac:dyDescent="0.45">
      <c r="A2468" s="61">
        <v>39979</v>
      </c>
      <c r="B2468">
        <v>419</v>
      </c>
      <c r="D2468" s="61">
        <v>39979</v>
      </c>
      <c r="E2468">
        <v>432</v>
      </c>
      <c r="G2468" s="61">
        <v>39979</v>
      </c>
      <c r="H2468">
        <v>69.44</v>
      </c>
    </row>
    <row r="2469" spans="1:8" x14ac:dyDescent="0.45">
      <c r="A2469" s="61">
        <v>39980</v>
      </c>
      <c r="B2469">
        <v>418.5</v>
      </c>
      <c r="D2469" s="61">
        <v>39980</v>
      </c>
      <c r="E2469">
        <v>433</v>
      </c>
      <c r="G2469" s="61">
        <v>39980</v>
      </c>
      <c r="H2469">
        <v>70.239999999999995</v>
      </c>
    </row>
    <row r="2470" spans="1:8" x14ac:dyDescent="0.45">
      <c r="A2470" s="61">
        <v>39981</v>
      </c>
      <c r="B2470">
        <v>424.5</v>
      </c>
      <c r="D2470" s="61">
        <v>39981</v>
      </c>
      <c r="E2470">
        <v>439.5</v>
      </c>
      <c r="G2470" s="61">
        <v>39981</v>
      </c>
      <c r="H2470">
        <v>70.849999999999994</v>
      </c>
    </row>
    <row r="2471" spans="1:8" x14ac:dyDescent="0.45">
      <c r="A2471" s="61">
        <v>39982</v>
      </c>
      <c r="B2471">
        <v>424.5</v>
      </c>
      <c r="D2471" s="61">
        <v>39982</v>
      </c>
      <c r="E2471">
        <v>439</v>
      </c>
      <c r="G2471" s="61">
        <v>39982</v>
      </c>
      <c r="H2471">
        <v>71.06</v>
      </c>
    </row>
    <row r="2472" spans="1:8" x14ac:dyDescent="0.45">
      <c r="A2472" s="61">
        <v>39983</v>
      </c>
      <c r="B2472">
        <v>425.5</v>
      </c>
      <c r="D2472" s="61">
        <v>39983</v>
      </c>
      <c r="E2472">
        <v>439.5</v>
      </c>
      <c r="G2472" s="61">
        <v>39983</v>
      </c>
      <c r="H2472">
        <v>69.19</v>
      </c>
    </row>
    <row r="2473" spans="1:8" x14ac:dyDescent="0.45">
      <c r="A2473" s="61">
        <v>39986</v>
      </c>
      <c r="B2473">
        <v>425.5</v>
      </c>
      <c r="D2473" s="61">
        <v>39986</v>
      </c>
      <c r="E2473">
        <v>439.5</v>
      </c>
      <c r="G2473" s="61">
        <v>39986</v>
      </c>
      <c r="H2473">
        <v>66.98</v>
      </c>
    </row>
    <row r="2474" spans="1:8" x14ac:dyDescent="0.45">
      <c r="A2474" s="61">
        <v>39987</v>
      </c>
      <c r="B2474">
        <v>431</v>
      </c>
      <c r="D2474" s="61">
        <v>39987</v>
      </c>
      <c r="E2474">
        <v>430.5</v>
      </c>
      <c r="G2474" s="61">
        <v>39987</v>
      </c>
      <c r="H2474">
        <v>68.8</v>
      </c>
    </row>
    <row r="2475" spans="1:8" x14ac:dyDescent="0.45">
      <c r="A2475" s="61">
        <v>39988</v>
      </c>
      <c r="B2475">
        <v>426</v>
      </c>
      <c r="D2475" s="61">
        <v>39988</v>
      </c>
      <c r="E2475">
        <v>425</v>
      </c>
      <c r="G2475" s="61">
        <v>39988</v>
      </c>
      <c r="H2475">
        <v>68.33</v>
      </c>
    </row>
    <row r="2476" spans="1:8" x14ac:dyDescent="0.45">
      <c r="A2476" s="61">
        <v>39989</v>
      </c>
      <c r="B2476">
        <v>429</v>
      </c>
      <c r="D2476" s="61">
        <v>39989</v>
      </c>
      <c r="E2476">
        <v>428</v>
      </c>
      <c r="G2476" s="61">
        <v>39989</v>
      </c>
      <c r="H2476">
        <v>69.78</v>
      </c>
    </row>
    <row r="2477" spans="1:8" x14ac:dyDescent="0.45">
      <c r="A2477" s="61">
        <v>39990</v>
      </c>
      <c r="B2477">
        <v>424</v>
      </c>
      <c r="D2477" s="61">
        <v>39990</v>
      </c>
      <c r="E2477">
        <v>439.5</v>
      </c>
      <c r="G2477" s="61">
        <v>39990</v>
      </c>
      <c r="H2477">
        <v>68.92</v>
      </c>
    </row>
    <row r="2478" spans="1:8" x14ac:dyDescent="0.45">
      <c r="A2478" s="61">
        <v>39993</v>
      </c>
      <c r="B2478">
        <v>420</v>
      </c>
      <c r="D2478" s="61">
        <v>39993</v>
      </c>
      <c r="E2478">
        <v>436</v>
      </c>
      <c r="G2478" s="61">
        <v>39993</v>
      </c>
      <c r="H2478">
        <v>70.989999999999995</v>
      </c>
    </row>
    <row r="2479" spans="1:8" x14ac:dyDescent="0.45">
      <c r="A2479" s="61">
        <v>39994</v>
      </c>
      <c r="B2479">
        <v>420</v>
      </c>
      <c r="D2479" s="61">
        <v>39994</v>
      </c>
      <c r="E2479">
        <v>436</v>
      </c>
      <c r="G2479" s="61">
        <v>39994</v>
      </c>
      <c r="H2479">
        <v>69.3</v>
      </c>
    </row>
    <row r="2480" spans="1:8" x14ac:dyDescent="0.45">
      <c r="A2480" s="61">
        <v>39995</v>
      </c>
      <c r="B2480">
        <v>425</v>
      </c>
      <c r="D2480" s="61">
        <v>39995</v>
      </c>
      <c r="E2480">
        <v>439.5</v>
      </c>
      <c r="G2480" s="61">
        <v>39995</v>
      </c>
      <c r="H2480">
        <v>68.790000000000006</v>
      </c>
    </row>
    <row r="2481" spans="1:8" x14ac:dyDescent="0.45">
      <c r="A2481" s="61">
        <v>39996</v>
      </c>
      <c r="B2481">
        <v>429</v>
      </c>
      <c r="D2481" s="61">
        <v>39996</v>
      </c>
      <c r="E2481">
        <v>428</v>
      </c>
      <c r="G2481" s="61">
        <v>39996</v>
      </c>
      <c r="H2481">
        <v>66.650000000000006</v>
      </c>
    </row>
    <row r="2482" spans="1:8" x14ac:dyDescent="0.45">
      <c r="A2482" s="61">
        <v>39997</v>
      </c>
      <c r="B2482">
        <v>429</v>
      </c>
      <c r="D2482" s="61">
        <v>39997</v>
      </c>
      <c r="E2482">
        <v>428</v>
      </c>
      <c r="G2482" s="61">
        <v>39997</v>
      </c>
      <c r="H2482">
        <v>65.61</v>
      </c>
    </row>
    <row r="2483" spans="1:8" x14ac:dyDescent="0.45">
      <c r="A2483" s="61">
        <v>40000</v>
      </c>
      <c r="B2483">
        <v>425</v>
      </c>
      <c r="D2483" s="61">
        <v>40000</v>
      </c>
      <c r="E2483">
        <v>440.5</v>
      </c>
      <c r="G2483" s="61">
        <v>40000</v>
      </c>
      <c r="H2483">
        <v>64.05</v>
      </c>
    </row>
    <row r="2484" spans="1:8" x14ac:dyDescent="0.45">
      <c r="A2484" s="61">
        <v>40001</v>
      </c>
      <c r="B2484">
        <v>419</v>
      </c>
      <c r="D2484" s="61">
        <v>40001</v>
      </c>
      <c r="E2484">
        <v>434</v>
      </c>
      <c r="G2484" s="61">
        <v>40001</v>
      </c>
      <c r="H2484">
        <v>63.23</v>
      </c>
    </row>
    <row r="2485" spans="1:8" x14ac:dyDescent="0.45">
      <c r="A2485" s="61">
        <v>40002</v>
      </c>
      <c r="B2485">
        <v>404</v>
      </c>
      <c r="D2485" s="61">
        <v>40002</v>
      </c>
      <c r="E2485">
        <v>417.5</v>
      </c>
      <c r="G2485" s="61">
        <v>40002</v>
      </c>
      <c r="H2485">
        <v>60.43</v>
      </c>
    </row>
    <row r="2486" spans="1:8" x14ac:dyDescent="0.45">
      <c r="A2486" s="61">
        <v>40003</v>
      </c>
      <c r="B2486">
        <v>404</v>
      </c>
      <c r="D2486" s="61">
        <v>40003</v>
      </c>
      <c r="E2486">
        <v>417.5</v>
      </c>
      <c r="G2486" s="61">
        <v>40003</v>
      </c>
      <c r="H2486">
        <v>61.1</v>
      </c>
    </row>
    <row r="2487" spans="1:8" x14ac:dyDescent="0.45">
      <c r="A2487" s="61">
        <v>40004</v>
      </c>
      <c r="B2487">
        <v>398</v>
      </c>
      <c r="D2487" s="61">
        <v>40004</v>
      </c>
      <c r="E2487">
        <v>413.5</v>
      </c>
      <c r="G2487" s="61">
        <v>40004</v>
      </c>
      <c r="H2487">
        <v>60.52</v>
      </c>
    </row>
    <row r="2488" spans="1:8" x14ac:dyDescent="0.45">
      <c r="A2488" s="61">
        <v>40007</v>
      </c>
      <c r="B2488">
        <v>397</v>
      </c>
      <c r="D2488" s="61">
        <v>40007</v>
      </c>
      <c r="E2488">
        <v>410</v>
      </c>
      <c r="G2488" s="61">
        <v>40007</v>
      </c>
      <c r="H2488">
        <v>60.69</v>
      </c>
    </row>
    <row r="2489" spans="1:8" x14ac:dyDescent="0.45">
      <c r="A2489" s="61">
        <v>40008</v>
      </c>
      <c r="B2489">
        <v>399</v>
      </c>
      <c r="D2489" s="61">
        <v>40008</v>
      </c>
      <c r="E2489">
        <v>412</v>
      </c>
      <c r="G2489" s="61">
        <v>40008</v>
      </c>
      <c r="H2489">
        <v>60.86</v>
      </c>
    </row>
    <row r="2490" spans="1:8" x14ac:dyDescent="0.45">
      <c r="A2490" s="61">
        <v>40009</v>
      </c>
      <c r="B2490">
        <v>402</v>
      </c>
      <c r="D2490" s="61">
        <v>40009</v>
      </c>
      <c r="E2490">
        <v>416.5</v>
      </c>
      <c r="G2490" s="61">
        <v>40009</v>
      </c>
      <c r="H2490">
        <v>63.09</v>
      </c>
    </row>
    <row r="2491" spans="1:8" x14ac:dyDescent="0.45">
      <c r="A2491" s="61">
        <v>40010</v>
      </c>
      <c r="B2491">
        <v>401</v>
      </c>
      <c r="D2491" s="61">
        <v>40010</v>
      </c>
      <c r="E2491">
        <v>416.5</v>
      </c>
      <c r="G2491" s="61">
        <v>40010</v>
      </c>
      <c r="H2491">
        <v>62.75</v>
      </c>
    </row>
    <row r="2492" spans="1:8" x14ac:dyDescent="0.45">
      <c r="A2492" s="61">
        <v>40011</v>
      </c>
      <c r="B2492">
        <v>408</v>
      </c>
      <c r="D2492" s="61">
        <v>40011</v>
      </c>
      <c r="E2492">
        <v>423</v>
      </c>
      <c r="G2492" s="61">
        <v>40011</v>
      </c>
      <c r="H2492">
        <v>65.38</v>
      </c>
    </row>
    <row r="2493" spans="1:8" x14ac:dyDescent="0.45">
      <c r="A2493" s="61">
        <v>40014</v>
      </c>
      <c r="B2493">
        <v>409</v>
      </c>
      <c r="D2493" s="61">
        <v>40014</v>
      </c>
      <c r="E2493">
        <v>423.5</v>
      </c>
      <c r="G2493" s="61">
        <v>40014</v>
      </c>
      <c r="H2493">
        <v>66.44</v>
      </c>
    </row>
    <row r="2494" spans="1:8" x14ac:dyDescent="0.45">
      <c r="A2494" s="61">
        <v>40015</v>
      </c>
      <c r="B2494">
        <v>407</v>
      </c>
      <c r="D2494" s="61">
        <v>40015</v>
      </c>
      <c r="E2494">
        <v>421.5</v>
      </c>
      <c r="G2494" s="61">
        <v>40015</v>
      </c>
      <c r="H2494">
        <v>66.87</v>
      </c>
    </row>
    <row r="2495" spans="1:8" x14ac:dyDescent="0.45">
      <c r="A2495" s="61">
        <v>40016</v>
      </c>
      <c r="B2495">
        <v>409</v>
      </c>
      <c r="D2495" s="61">
        <v>40016</v>
      </c>
      <c r="E2495">
        <v>424.5</v>
      </c>
      <c r="G2495" s="61">
        <v>40016</v>
      </c>
      <c r="H2495">
        <v>67.209999999999994</v>
      </c>
    </row>
    <row r="2496" spans="1:8" x14ac:dyDescent="0.45">
      <c r="A2496" s="61">
        <v>40017</v>
      </c>
      <c r="B2496">
        <v>409</v>
      </c>
      <c r="D2496" s="61">
        <v>40017</v>
      </c>
      <c r="E2496">
        <v>423.5</v>
      </c>
      <c r="G2496" s="61">
        <v>40017</v>
      </c>
      <c r="H2496">
        <v>69.25</v>
      </c>
    </row>
    <row r="2497" spans="1:8" x14ac:dyDescent="0.45">
      <c r="A2497" s="61">
        <v>40018</v>
      </c>
      <c r="B2497">
        <v>411</v>
      </c>
      <c r="D2497" s="61">
        <v>40018</v>
      </c>
      <c r="E2497">
        <v>426.5</v>
      </c>
      <c r="G2497" s="61">
        <v>40018</v>
      </c>
      <c r="H2497">
        <v>70.319999999999993</v>
      </c>
    </row>
    <row r="2498" spans="1:8" x14ac:dyDescent="0.45">
      <c r="A2498" s="61">
        <v>40021</v>
      </c>
      <c r="B2498">
        <v>411</v>
      </c>
      <c r="D2498" s="61">
        <v>40021</v>
      </c>
      <c r="E2498">
        <v>426.5</v>
      </c>
      <c r="G2498" s="61">
        <v>40021</v>
      </c>
      <c r="H2498">
        <v>70.81</v>
      </c>
    </row>
    <row r="2499" spans="1:8" x14ac:dyDescent="0.45">
      <c r="A2499" s="61">
        <v>40022</v>
      </c>
      <c r="B2499">
        <v>415</v>
      </c>
      <c r="D2499" s="61">
        <v>40022</v>
      </c>
      <c r="E2499">
        <v>430.5</v>
      </c>
      <c r="G2499" s="61">
        <v>40022</v>
      </c>
      <c r="H2499">
        <v>69.88</v>
      </c>
    </row>
    <row r="2500" spans="1:8" x14ac:dyDescent="0.45">
      <c r="A2500" s="61">
        <v>40023</v>
      </c>
      <c r="B2500">
        <v>412</v>
      </c>
      <c r="D2500" s="61">
        <v>40023</v>
      </c>
      <c r="E2500">
        <v>427.5</v>
      </c>
      <c r="G2500" s="61">
        <v>40023</v>
      </c>
      <c r="H2500">
        <v>66.53</v>
      </c>
    </row>
    <row r="2501" spans="1:8" x14ac:dyDescent="0.45">
      <c r="A2501" s="61">
        <v>40024</v>
      </c>
      <c r="B2501">
        <v>413</v>
      </c>
      <c r="D2501" s="61">
        <v>40024</v>
      </c>
      <c r="E2501">
        <v>427.5</v>
      </c>
      <c r="G2501" s="61">
        <v>40024</v>
      </c>
      <c r="H2501">
        <v>70.11</v>
      </c>
    </row>
    <row r="2502" spans="1:8" x14ac:dyDescent="0.45">
      <c r="A2502" s="61">
        <v>40025</v>
      </c>
      <c r="B2502">
        <v>414</v>
      </c>
      <c r="D2502" s="61">
        <v>40025</v>
      </c>
      <c r="E2502">
        <v>429</v>
      </c>
      <c r="G2502" s="61">
        <v>40025</v>
      </c>
      <c r="H2502">
        <v>71.7</v>
      </c>
    </row>
    <row r="2503" spans="1:8" x14ac:dyDescent="0.45">
      <c r="A2503" s="61">
        <v>40028</v>
      </c>
      <c r="B2503">
        <v>414</v>
      </c>
      <c r="D2503" s="61">
        <v>40028</v>
      </c>
      <c r="E2503">
        <v>429</v>
      </c>
      <c r="G2503" s="61">
        <v>40028</v>
      </c>
      <c r="H2503">
        <v>73.55</v>
      </c>
    </row>
    <row r="2504" spans="1:8" x14ac:dyDescent="0.45">
      <c r="A2504" s="61">
        <v>40029</v>
      </c>
      <c r="B2504">
        <v>414</v>
      </c>
      <c r="D2504" s="61">
        <v>40029</v>
      </c>
      <c r="E2504">
        <v>429</v>
      </c>
      <c r="G2504" s="61">
        <v>40029</v>
      </c>
      <c r="H2504">
        <v>74.28</v>
      </c>
    </row>
    <row r="2505" spans="1:8" x14ac:dyDescent="0.45">
      <c r="A2505" s="61">
        <v>40030</v>
      </c>
      <c r="B2505">
        <v>454</v>
      </c>
      <c r="D2505" s="61">
        <v>40030</v>
      </c>
      <c r="E2505">
        <v>468</v>
      </c>
      <c r="G2505" s="61">
        <v>40030</v>
      </c>
      <c r="H2505">
        <v>75.510000000000005</v>
      </c>
    </row>
    <row r="2506" spans="1:8" x14ac:dyDescent="0.45">
      <c r="A2506" s="61">
        <v>40031</v>
      </c>
      <c r="B2506">
        <v>454</v>
      </c>
      <c r="D2506" s="61">
        <v>40031</v>
      </c>
      <c r="E2506">
        <v>466</v>
      </c>
      <c r="G2506" s="61">
        <v>40031</v>
      </c>
      <c r="H2506">
        <v>74.83</v>
      </c>
    </row>
    <row r="2507" spans="1:8" x14ac:dyDescent="0.45">
      <c r="A2507" s="61">
        <v>40032</v>
      </c>
      <c r="B2507">
        <v>470.5</v>
      </c>
      <c r="D2507" s="61">
        <v>40032</v>
      </c>
      <c r="E2507">
        <v>486.5</v>
      </c>
      <c r="G2507" s="61">
        <v>40032</v>
      </c>
      <c r="H2507">
        <v>73.59</v>
      </c>
    </row>
    <row r="2508" spans="1:8" x14ac:dyDescent="0.45">
      <c r="A2508" s="61">
        <v>40035</v>
      </c>
      <c r="B2508">
        <v>468</v>
      </c>
      <c r="D2508" s="61">
        <v>40035</v>
      </c>
      <c r="E2508">
        <v>484</v>
      </c>
      <c r="G2508" s="61">
        <v>40035</v>
      </c>
      <c r="H2508">
        <v>73.5</v>
      </c>
    </row>
    <row r="2509" spans="1:8" x14ac:dyDescent="0.45">
      <c r="A2509" s="61">
        <v>40036</v>
      </c>
      <c r="B2509">
        <v>465</v>
      </c>
      <c r="D2509" s="61">
        <v>40036</v>
      </c>
      <c r="E2509">
        <v>480</v>
      </c>
      <c r="G2509" s="61">
        <v>40036</v>
      </c>
      <c r="H2509">
        <v>72.459999999999994</v>
      </c>
    </row>
    <row r="2510" spans="1:8" x14ac:dyDescent="0.45">
      <c r="A2510" s="61">
        <v>40037</v>
      </c>
      <c r="B2510">
        <v>462</v>
      </c>
      <c r="D2510" s="61">
        <v>40037</v>
      </c>
      <c r="E2510">
        <v>476</v>
      </c>
      <c r="G2510" s="61">
        <v>40037</v>
      </c>
      <c r="H2510">
        <v>72.89</v>
      </c>
    </row>
    <row r="2511" spans="1:8" x14ac:dyDescent="0.45">
      <c r="A2511" s="61">
        <v>40038</v>
      </c>
      <c r="B2511">
        <v>467</v>
      </c>
      <c r="D2511" s="61">
        <v>40038</v>
      </c>
      <c r="E2511">
        <v>482</v>
      </c>
      <c r="G2511" s="61">
        <v>40038</v>
      </c>
      <c r="H2511">
        <v>73.48</v>
      </c>
    </row>
    <row r="2512" spans="1:8" x14ac:dyDescent="0.45">
      <c r="A2512" s="61">
        <v>40039</v>
      </c>
      <c r="B2512">
        <v>468</v>
      </c>
      <c r="D2512" s="61">
        <v>40039</v>
      </c>
      <c r="E2512">
        <v>482</v>
      </c>
      <c r="G2512" s="61">
        <v>40039</v>
      </c>
      <c r="H2512">
        <v>72.41</v>
      </c>
    </row>
    <row r="2513" spans="1:8" x14ac:dyDescent="0.45">
      <c r="A2513" s="61">
        <v>40042</v>
      </c>
      <c r="B2513">
        <v>462</v>
      </c>
      <c r="D2513" s="61">
        <v>40042</v>
      </c>
      <c r="E2513">
        <v>476.5</v>
      </c>
      <c r="G2513" s="61">
        <v>40042</v>
      </c>
      <c r="H2513">
        <v>70.540000000000006</v>
      </c>
    </row>
    <row r="2514" spans="1:8" x14ac:dyDescent="0.45">
      <c r="A2514" s="61">
        <v>40043</v>
      </c>
      <c r="B2514">
        <v>461.5</v>
      </c>
      <c r="D2514" s="61">
        <v>40043</v>
      </c>
      <c r="E2514">
        <v>476</v>
      </c>
      <c r="G2514" s="61">
        <v>40043</v>
      </c>
      <c r="H2514">
        <v>72.37</v>
      </c>
    </row>
    <row r="2515" spans="1:8" x14ac:dyDescent="0.45">
      <c r="A2515" s="61">
        <v>40044</v>
      </c>
      <c r="B2515">
        <v>460</v>
      </c>
      <c r="D2515" s="61">
        <v>40044</v>
      </c>
      <c r="E2515">
        <v>474</v>
      </c>
      <c r="G2515" s="61">
        <v>40044</v>
      </c>
      <c r="H2515">
        <v>74.59</v>
      </c>
    </row>
    <row r="2516" spans="1:8" x14ac:dyDescent="0.45">
      <c r="A2516" s="61">
        <v>40045</v>
      </c>
      <c r="B2516">
        <v>466</v>
      </c>
      <c r="D2516" s="61">
        <v>40045</v>
      </c>
      <c r="E2516">
        <v>479.5</v>
      </c>
      <c r="G2516" s="61">
        <v>40045</v>
      </c>
      <c r="H2516">
        <v>73.33</v>
      </c>
    </row>
    <row r="2517" spans="1:8" x14ac:dyDescent="0.45">
      <c r="A2517" s="61">
        <v>40046</v>
      </c>
      <c r="B2517">
        <v>477</v>
      </c>
      <c r="D2517" s="61">
        <v>40046</v>
      </c>
      <c r="E2517">
        <v>492</v>
      </c>
      <c r="G2517" s="61">
        <v>40046</v>
      </c>
      <c r="H2517">
        <v>74.19</v>
      </c>
    </row>
    <row r="2518" spans="1:8" x14ac:dyDescent="0.45">
      <c r="A2518" s="61">
        <v>40049</v>
      </c>
      <c r="B2518">
        <v>477.5</v>
      </c>
      <c r="D2518" s="61">
        <v>40049</v>
      </c>
      <c r="E2518">
        <v>492</v>
      </c>
      <c r="G2518" s="61">
        <v>40049</v>
      </c>
      <c r="H2518">
        <v>74.260000000000005</v>
      </c>
    </row>
    <row r="2519" spans="1:8" x14ac:dyDescent="0.45">
      <c r="A2519" s="61">
        <v>40050</v>
      </c>
      <c r="B2519">
        <v>477.5</v>
      </c>
      <c r="D2519" s="61">
        <v>40050</v>
      </c>
      <c r="E2519">
        <v>492</v>
      </c>
      <c r="G2519" s="61">
        <v>40050</v>
      </c>
      <c r="H2519">
        <v>71.819999999999993</v>
      </c>
    </row>
    <row r="2520" spans="1:8" x14ac:dyDescent="0.45">
      <c r="A2520" s="61">
        <v>40051</v>
      </c>
      <c r="B2520">
        <v>478</v>
      </c>
      <c r="D2520" s="61">
        <v>40051</v>
      </c>
      <c r="E2520">
        <v>493.5</v>
      </c>
      <c r="G2520" s="61">
        <v>40051</v>
      </c>
      <c r="H2520">
        <v>71.650000000000006</v>
      </c>
    </row>
    <row r="2521" spans="1:8" x14ac:dyDescent="0.45">
      <c r="A2521" s="61">
        <v>40052</v>
      </c>
      <c r="B2521">
        <v>475</v>
      </c>
      <c r="D2521" s="61">
        <v>40052</v>
      </c>
      <c r="E2521">
        <v>490</v>
      </c>
      <c r="G2521" s="61">
        <v>40052</v>
      </c>
      <c r="H2521">
        <v>72.510000000000005</v>
      </c>
    </row>
    <row r="2522" spans="1:8" x14ac:dyDescent="0.45">
      <c r="A2522" s="61">
        <v>40053</v>
      </c>
      <c r="B2522">
        <v>466</v>
      </c>
      <c r="D2522" s="61">
        <v>40053</v>
      </c>
      <c r="E2522">
        <v>480.5</v>
      </c>
      <c r="G2522" s="61">
        <v>40053</v>
      </c>
      <c r="H2522">
        <v>72.790000000000006</v>
      </c>
    </row>
    <row r="2523" spans="1:8" x14ac:dyDescent="0.45">
      <c r="A2523" s="61">
        <v>40056</v>
      </c>
      <c r="B2523">
        <v>466</v>
      </c>
      <c r="D2523" s="61">
        <v>40056</v>
      </c>
      <c r="E2523">
        <v>480.5</v>
      </c>
      <c r="G2523" s="61">
        <v>40056</v>
      </c>
      <c r="H2523">
        <v>69.650000000000006</v>
      </c>
    </row>
    <row r="2524" spans="1:8" x14ac:dyDescent="0.45">
      <c r="A2524" s="61">
        <v>40057</v>
      </c>
      <c r="B2524">
        <v>469</v>
      </c>
      <c r="D2524" s="61">
        <v>40057</v>
      </c>
      <c r="E2524">
        <v>483.5</v>
      </c>
      <c r="G2524" s="61">
        <v>40057</v>
      </c>
      <c r="H2524">
        <v>67.73</v>
      </c>
    </row>
    <row r="2525" spans="1:8" x14ac:dyDescent="0.45">
      <c r="A2525" s="61">
        <v>40058</v>
      </c>
      <c r="B2525">
        <v>468</v>
      </c>
      <c r="D2525" s="61">
        <v>40058</v>
      </c>
      <c r="E2525">
        <v>480</v>
      </c>
      <c r="G2525" s="61">
        <v>40058</v>
      </c>
      <c r="H2525">
        <v>67.66</v>
      </c>
    </row>
    <row r="2526" spans="1:8" x14ac:dyDescent="0.45">
      <c r="A2526" s="61">
        <v>40059</v>
      </c>
      <c r="B2526">
        <v>465</v>
      </c>
      <c r="D2526" s="61">
        <v>40059</v>
      </c>
      <c r="E2526">
        <v>476.5</v>
      </c>
      <c r="G2526" s="61">
        <v>40059</v>
      </c>
      <c r="H2526">
        <v>67.12</v>
      </c>
    </row>
    <row r="2527" spans="1:8" x14ac:dyDescent="0.45">
      <c r="A2527" s="61">
        <v>40060</v>
      </c>
      <c r="B2527">
        <v>456.5</v>
      </c>
      <c r="D2527" s="61">
        <v>40060</v>
      </c>
      <c r="E2527">
        <v>468</v>
      </c>
      <c r="G2527" s="61">
        <v>40060</v>
      </c>
      <c r="H2527">
        <v>66.819999999999993</v>
      </c>
    </row>
    <row r="2528" spans="1:8" x14ac:dyDescent="0.45">
      <c r="A2528" s="61">
        <v>40063</v>
      </c>
      <c r="B2528">
        <v>456.5</v>
      </c>
      <c r="D2528" s="61">
        <v>40063</v>
      </c>
      <c r="E2528">
        <v>468</v>
      </c>
      <c r="G2528" s="61">
        <v>40063</v>
      </c>
      <c r="H2528">
        <v>66.53</v>
      </c>
    </row>
    <row r="2529" spans="1:8" x14ac:dyDescent="0.45">
      <c r="A2529" s="61">
        <v>40064</v>
      </c>
      <c r="B2529">
        <v>456.5</v>
      </c>
      <c r="D2529" s="61">
        <v>40064</v>
      </c>
      <c r="E2529">
        <v>468</v>
      </c>
      <c r="G2529" s="61">
        <v>40064</v>
      </c>
      <c r="H2529">
        <v>69.42</v>
      </c>
    </row>
    <row r="2530" spans="1:8" x14ac:dyDescent="0.45">
      <c r="A2530" s="61">
        <v>40065</v>
      </c>
      <c r="B2530">
        <v>457</v>
      </c>
      <c r="D2530" s="61">
        <v>40065</v>
      </c>
      <c r="E2530">
        <v>472</v>
      </c>
      <c r="G2530" s="61">
        <v>40065</v>
      </c>
      <c r="H2530">
        <v>69.83</v>
      </c>
    </row>
    <row r="2531" spans="1:8" x14ac:dyDescent="0.45">
      <c r="A2531" s="61">
        <v>40066</v>
      </c>
      <c r="B2531">
        <v>456</v>
      </c>
      <c r="D2531" s="61">
        <v>40066</v>
      </c>
      <c r="E2531">
        <v>471</v>
      </c>
      <c r="G2531" s="61">
        <v>40066</v>
      </c>
      <c r="H2531">
        <v>69.86</v>
      </c>
    </row>
    <row r="2532" spans="1:8" x14ac:dyDescent="0.45">
      <c r="A2532" s="61">
        <v>40067</v>
      </c>
      <c r="B2532">
        <v>456.5</v>
      </c>
      <c r="D2532" s="61">
        <v>40067</v>
      </c>
      <c r="E2532">
        <v>470</v>
      </c>
      <c r="G2532" s="61">
        <v>40067</v>
      </c>
      <c r="H2532">
        <v>67.69</v>
      </c>
    </row>
    <row r="2533" spans="1:8" x14ac:dyDescent="0.45">
      <c r="A2533" s="61">
        <v>40070</v>
      </c>
      <c r="B2533">
        <v>455</v>
      </c>
      <c r="D2533" s="61">
        <v>40070</v>
      </c>
      <c r="E2533">
        <v>469</v>
      </c>
      <c r="G2533" s="61">
        <v>40070</v>
      </c>
      <c r="H2533">
        <v>67.44</v>
      </c>
    </row>
    <row r="2534" spans="1:8" x14ac:dyDescent="0.45">
      <c r="A2534" s="61">
        <v>40071</v>
      </c>
      <c r="B2534">
        <v>452.5</v>
      </c>
      <c r="D2534" s="61">
        <v>40071</v>
      </c>
      <c r="E2534">
        <v>465</v>
      </c>
      <c r="G2534" s="61">
        <v>40071</v>
      </c>
      <c r="H2534">
        <v>67.349999999999994</v>
      </c>
    </row>
    <row r="2535" spans="1:8" x14ac:dyDescent="0.45">
      <c r="A2535" s="61">
        <v>40072</v>
      </c>
      <c r="B2535">
        <v>451</v>
      </c>
      <c r="D2535" s="61">
        <v>40072</v>
      </c>
      <c r="E2535">
        <v>465</v>
      </c>
      <c r="G2535" s="61">
        <v>40072</v>
      </c>
      <c r="H2535">
        <v>71.67</v>
      </c>
    </row>
    <row r="2536" spans="1:8" x14ac:dyDescent="0.45">
      <c r="A2536" s="61">
        <v>40073</v>
      </c>
      <c r="B2536">
        <v>454</v>
      </c>
      <c r="D2536" s="61">
        <v>40073</v>
      </c>
      <c r="E2536">
        <v>467</v>
      </c>
      <c r="G2536" s="61">
        <v>40073</v>
      </c>
      <c r="H2536">
        <v>71.55</v>
      </c>
    </row>
    <row r="2537" spans="1:8" x14ac:dyDescent="0.45">
      <c r="A2537" s="61">
        <v>40074</v>
      </c>
      <c r="B2537">
        <v>454</v>
      </c>
      <c r="D2537" s="61">
        <v>40074</v>
      </c>
      <c r="E2537">
        <v>467</v>
      </c>
      <c r="G2537" s="61">
        <v>40074</v>
      </c>
      <c r="H2537">
        <v>71.319999999999993</v>
      </c>
    </row>
    <row r="2538" spans="1:8" x14ac:dyDescent="0.45">
      <c r="A2538" s="61">
        <v>40077</v>
      </c>
      <c r="B2538">
        <v>458</v>
      </c>
      <c r="D2538" s="61">
        <v>40077</v>
      </c>
      <c r="E2538">
        <v>475</v>
      </c>
      <c r="G2538" s="61">
        <v>40077</v>
      </c>
      <c r="H2538">
        <v>68.69</v>
      </c>
    </row>
    <row r="2539" spans="1:8" x14ac:dyDescent="0.45">
      <c r="A2539" s="61">
        <v>40078</v>
      </c>
      <c r="B2539">
        <v>456</v>
      </c>
      <c r="D2539" s="61">
        <v>40078</v>
      </c>
      <c r="E2539">
        <v>473</v>
      </c>
      <c r="G2539" s="61">
        <v>40078</v>
      </c>
      <c r="H2539">
        <v>70.53</v>
      </c>
    </row>
    <row r="2540" spans="1:8" x14ac:dyDescent="0.45">
      <c r="A2540" s="61">
        <v>40079</v>
      </c>
      <c r="B2540">
        <v>456</v>
      </c>
      <c r="D2540" s="61">
        <v>40079</v>
      </c>
      <c r="E2540">
        <v>473</v>
      </c>
      <c r="G2540" s="61">
        <v>40079</v>
      </c>
      <c r="H2540">
        <v>67.989999999999995</v>
      </c>
    </row>
    <row r="2541" spans="1:8" x14ac:dyDescent="0.45">
      <c r="A2541" s="61">
        <v>40080</v>
      </c>
      <c r="B2541">
        <v>454</v>
      </c>
      <c r="D2541" s="61">
        <v>40080</v>
      </c>
      <c r="E2541">
        <v>470.5</v>
      </c>
      <c r="G2541" s="61">
        <v>40080</v>
      </c>
      <c r="H2541">
        <v>64.819999999999993</v>
      </c>
    </row>
    <row r="2542" spans="1:8" x14ac:dyDescent="0.45">
      <c r="A2542" s="61">
        <v>40081</v>
      </c>
      <c r="B2542">
        <v>456.5</v>
      </c>
      <c r="D2542" s="61">
        <v>40081</v>
      </c>
      <c r="E2542">
        <v>472</v>
      </c>
      <c r="G2542" s="61">
        <v>40081</v>
      </c>
      <c r="H2542">
        <v>65.11</v>
      </c>
    </row>
    <row r="2543" spans="1:8" x14ac:dyDescent="0.45">
      <c r="A2543" s="61">
        <v>40084</v>
      </c>
      <c r="B2543">
        <v>453.5</v>
      </c>
      <c r="D2543" s="61">
        <v>40084</v>
      </c>
      <c r="E2543">
        <v>469.5</v>
      </c>
      <c r="G2543" s="61">
        <v>40084</v>
      </c>
      <c r="H2543">
        <v>65.540000000000006</v>
      </c>
    </row>
    <row r="2544" spans="1:8" x14ac:dyDescent="0.45">
      <c r="A2544" s="61">
        <v>40085</v>
      </c>
      <c r="B2544">
        <v>455</v>
      </c>
      <c r="D2544" s="61">
        <v>40085</v>
      </c>
      <c r="E2544">
        <v>470.5</v>
      </c>
      <c r="G2544" s="61">
        <v>40085</v>
      </c>
      <c r="H2544">
        <v>65.489999999999995</v>
      </c>
    </row>
    <row r="2545" spans="1:8" x14ac:dyDescent="0.45">
      <c r="A2545" s="61">
        <v>40086</v>
      </c>
      <c r="B2545">
        <v>450.5</v>
      </c>
      <c r="D2545" s="61">
        <v>40086</v>
      </c>
      <c r="E2545">
        <v>464.5</v>
      </c>
      <c r="G2545" s="61">
        <v>40086</v>
      </c>
      <c r="H2545">
        <v>69.069999999999993</v>
      </c>
    </row>
    <row r="2546" spans="1:8" x14ac:dyDescent="0.45">
      <c r="A2546" s="61">
        <v>40087</v>
      </c>
      <c r="B2546">
        <v>449</v>
      </c>
      <c r="D2546" s="61">
        <v>40087</v>
      </c>
      <c r="E2546">
        <v>464.5</v>
      </c>
      <c r="G2546" s="61">
        <v>40087</v>
      </c>
      <c r="H2546">
        <v>69.19</v>
      </c>
    </row>
    <row r="2547" spans="1:8" x14ac:dyDescent="0.45">
      <c r="A2547" s="61">
        <v>40088</v>
      </c>
      <c r="B2547">
        <v>445</v>
      </c>
      <c r="D2547" s="61">
        <v>40088</v>
      </c>
      <c r="E2547">
        <v>466.5</v>
      </c>
      <c r="G2547" s="61">
        <v>40088</v>
      </c>
      <c r="H2547">
        <v>68.069999999999993</v>
      </c>
    </row>
    <row r="2548" spans="1:8" x14ac:dyDescent="0.45">
      <c r="A2548" s="61">
        <v>40091</v>
      </c>
      <c r="B2548">
        <v>439.5</v>
      </c>
      <c r="D2548" s="61">
        <v>40091</v>
      </c>
      <c r="E2548">
        <v>461</v>
      </c>
      <c r="G2548" s="61">
        <v>40091</v>
      </c>
      <c r="H2548">
        <v>68.040000000000006</v>
      </c>
    </row>
    <row r="2549" spans="1:8" x14ac:dyDescent="0.45">
      <c r="A2549" s="61">
        <v>40092</v>
      </c>
      <c r="B2549">
        <v>438.5</v>
      </c>
      <c r="D2549" s="61">
        <v>40092</v>
      </c>
      <c r="E2549">
        <v>460</v>
      </c>
      <c r="G2549" s="61">
        <v>40092</v>
      </c>
      <c r="H2549">
        <v>68.56</v>
      </c>
    </row>
    <row r="2550" spans="1:8" x14ac:dyDescent="0.45">
      <c r="A2550" s="61">
        <v>40093</v>
      </c>
      <c r="B2550">
        <v>451.5</v>
      </c>
      <c r="D2550" s="61">
        <v>40093</v>
      </c>
      <c r="E2550">
        <v>468.5</v>
      </c>
      <c r="G2550" s="61">
        <v>40093</v>
      </c>
      <c r="H2550">
        <v>67.2</v>
      </c>
    </row>
    <row r="2551" spans="1:8" x14ac:dyDescent="0.45">
      <c r="A2551" s="61">
        <v>40094</v>
      </c>
      <c r="B2551">
        <v>451</v>
      </c>
      <c r="D2551" s="61">
        <v>40094</v>
      </c>
      <c r="E2551">
        <v>467.5</v>
      </c>
      <c r="G2551" s="61">
        <v>40094</v>
      </c>
      <c r="H2551">
        <v>69.77</v>
      </c>
    </row>
    <row r="2552" spans="1:8" x14ac:dyDescent="0.45">
      <c r="A2552" s="61">
        <v>40095</v>
      </c>
      <c r="B2552">
        <v>452.5</v>
      </c>
      <c r="D2552" s="61">
        <v>40095</v>
      </c>
      <c r="E2552">
        <v>469.5</v>
      </c>
      <c r="G2552" s="61">
        <v>40095</v>
      </c>
      <c r="H2552">
        <v>70</v>
      </c>
    </row>
    <row r="2553" spans="1:8" x14ac:dyDescent="0.45">
      <c r="A2553" s="61">
        <v>40098</v>
      </c>
      <c r="B2553">
        <v>462</v>
      </c>
      <c r="D2553" s="61">
        <v>40098</v>
      </c>
      <c r="E2553">
        <v>478.5</v>
      </c>
      <c r="G2553" s="61">
        <v>40098</v>
      </c>
      <c r="H2553">
        <v>71.36</v>
      </c>
    </row>
    <row r="2554" spans="1:8" x14ac:dyDescent="0.45">
      <c r="A2554" s="61">
        <v>40099</v>
      </c>
      <c r="B2554">
        <v>464</v>
      </c>
      <c r="D2554" s="61">
        <v>40099</v>
      </c>
      <c r="E2554">
        <v>480.5</v>
      </c>
      <c r="G2554" s="61">
        <v>40099</v>
      </c>
      <c r="H2554">
        <v>72.400000000000006</v>
      </c>
    </row>
    <row r="2555" spans="1:8" x14ac:dyDescent="0.45">
      <c r="A2555" s="61">
        <v>40100</v>
      </c>
      <c r="B2555">
        <v>461</v>
      </c>
      <c r="D2555" s="61">
        <v>40100</v>
      </c>
      <c r="E2555">
        <v>475</v>
      </c>
      <c r="G2555" s="61">
        <v>40100</v>
      </c>
      <c r="H2555">
        <v>73.099999999999994</v>
      </c>
    </row>
    <row r="2556" spans="1:8" x14ac:dyDescent="0.45">
      <c r="A2556" s="61">
        <v>40101</v>
      </c>
      <c r="B2556">
        <v>460.5</v>
      </c>
      <c r="D2556" s="61">
        <v>40101</v>
      </c>
      <c r="E2556">
        <v>476</v>
      </c>
      <c r="G2556" s="61">
        <v>40101</v>
      </c>
      <c r="H2556">
        <v>74.45</v>
      </c>
    </row>
    <row r="2557" spans="1:8" x14ac:dyDescent="0.45">
      <c r="A2557" s="61">
        <v>40102</v>
      </c>
      <c r="B2557">
        <v>469</v>
      </c>
      <c r="D2557" s="61">
        <v>40102</v>
      </c>
      <c r="E2557">
        <v>484</v>
      </c>
      <c r="G2557" s="61">
        <v>40102</v>
      </c>
      <c r="H2557">
        <v>76.989999999999995</v>
      </c>
    </row>
    <row r="2558" spans="1:8" x14ac:dyDescent="0.45">
      <c r="A2558" s="61">
        <v>40105</v>
      </c>
      <c r="B2558">
        <v>474</v>
      </c>
      <c r="D2558" s="61">
        <v>40105</v>
      </c>
      <c r="E2558">
        <v>489</v>
      </c>
      <c r="G2558" s="61">
        <v>40105</v>
      </c>
      <c r="H2558">
        <v>77.77</v>
      </c>
    </row>
    <row r="2559" spans="1:8" x14ac:dyDescent="0.45">
      <c r="A2559" s="61">
        <v>40106</v>
      </c>
      <c r="B2559">
        <v>474</v>
      </c>
      <c r="D2559" s="61">
        <v>40106</v>
      </c>
      <c r="E2559">
        <v>489</v>
      </c>
      <c r="G2559" s="61">
        <v>40106</v>
      </c>
      <c r="H2559">
        <v>77.239999999999995</v>
      </c>
    </row>
    <row r="2560" spans="1:8" x14ac:dyDescent="0.45">
      <c r="A2560" s="61">
        <v>40107</v>
      </c>
      <c r="B2560">
        <v>480</v>
      </c>
      <c r="D2560" s="61">
        <v>40107</v>
      </c>
      <c r="E2560">
        <v>494.5</v>
      </c>
      <c r="G2560" s="61">
        <v>40107</v>
      </c>
      <c r="H2560">
        <v>79.69</v>
      </c>
    </row>
    <row r="2561" spans="1:8" x14ac:dyDescent="0.45">
      <c r="A2561" s="61">
        <v>40108</v>
      </c>
      <c r="B2561">
        <v>487</v>
      </c>
      <c r="D2561" s="61">
        <v>40108</v>
      </c>
      <c r="E2561">
        <v>502</v>
      </c>
      <c r="G2561" s="61">
        <v>40108</v>
      </c>
      <c r="H2561">
        <v>79.510000000000005</v>
      </c>
    </row>
    <row r="2562" spans="1:8" x14ac:dyDescent="0.45">
      <c r="A2562" s="61">
        <v>40109</v>
      </c>
      <c r="B2562">
        <v>493</v>
      </c>
      <c r="D2562" s="61">
        <v>40109</v>
      </c>
      <c r="E2562">
        <v>510</v>
      </c>
      <c r="G2562" s="61">
        <v>40109</v>
      </c>
      <c r="H2562">
        <v>78.92</v>
      </c>
    </row>
    <row r="2563" spans="1:8" x14ac:dyDescent="0.45">
      <c r="A2563" s="61">
        <v>40112</v>
      </c>
      <c r="B2563">
        <v>492</v>
      </c>
      <c r="D2563" s="61">
        <v>40112</v>
      </c>
      <c r="E2563">
        <v>509</v>
      </c>
      <c r="G2563" s="61">
        <v>40112</v>
      </c>
      <c r="H2563">
        <v>77.260000000000005</v>
      </c>
    </row>
    <row r="2564" spans="1:8" x14ac:dyDescent="0.45">
      <c r="A2564" s="61">
        <v>40113</v>
      </c>
      <c r="B2564">
        <v>491</v>
      </c>
      <c r="D2564" s="61">
        <v>40113</v>
      </c>
      <c r="E2564">
        <v>508</v>
      </c>
      <c r="G2564" s="61">
        <v>40113</v>
      </c>
      <c r="H2564">
        <v>77.92</v>
      </c>
    </row>
    <row r="2565" spans="1:8" x14ac:dyDescent="0.45">
      <c r="A2565" s="61">
        <v>40114</v>
      </c>
      <c r="B2565">
        <v>496</v>
      </c>
      <c r="D2565" s="61">
        <v>40114</v>
      </c>
      <c r="E2565">
        <v>513</v>
      </c>
      <c r="G2565" s="61">
        <v>40114</v>
      </c>
      <c r="H2565">
        <v>75.86</v>
      </c>
    </row>
    <row r="2566" spans="1:8" x14ac:dyDescent="0.45">
      <c r="A2566" s="61">
        <v>40115</v>
      </c>
      <c r="B2566">
        <v>486</v>
      </c>
      <c r="D2566" s="61">
        <v>40115</v>
      </c>
      <c r="E2566">
        <v>503</v>
      </c>
      <c r="G2566" s="61">
        <v>40115</v>
      </c>
      <c r="H2566">
        <v>78.040000000000006</v>
      </c>
    </row>
    <row r="2567" spans="1:8" x14ac:dyDescent="0.45">
      <c r="A2567" s="61">
        <v>40116</v>
      </c>
      <c r="B2567">
        <v>498</v>
      </c>
      <c r="D2567" s="61">
        <v>40116</v>
      </c>
      <c r="E2567">
        <v>515</v>
      </c>
      <c r="G2567" s="61">
        <v>40116</v>
      </c>
      <c r="H2567">
        <v>75.2</v>
      </c>
    </row>
    <row r="2568" spans="1:8" x14ac:dyDescent="0.45">
      <c r="A2568" s="61">
        <v>40119</v>
      </c>
      <c r="B2568">
        <v>506</v>
      </c>
      <c r="D2568" s="61">
        <v>40119</v>
      </c>
      <c r="E2568">
        <v>523</v>
      </c>
      <c r="G2568" s="61">
        <v>40119</v>
      </c>
      <c r="H2568">
        <v>76.55</v>
      </c>
    </row>
    <row r="2569" spans="1:8" x14ac:dyDescent="0.45">
      <c r="A2569" s="61">
        <v>40120</v>
      </c>
      <c r="B2569">
        <v>511</v>
      </c>
      <c r="D2569" s="61">
        <v>40120</v>
      </c>
      <c r="E2569">
        <v>532</v>
      </c>
      <c r="G2569" s="61">
        <v>40120</v>
      </c>
      <c r="H2569">
        <v>78.11</v>
      </c>
    </row>
    <row r="2570" spans="1:8" x14ac:dyDescent="0.45">
      <c r="A2570" s="61">
        <v>40121</v>
      </c>
      <c r="B2570">
        <v>523</v>
      </c>
      <c r="D2570" s="61">
        <v>40121</v>
      </c>
      <c r="E2570">
        <v>545</v>
      </c>
      <c r="G2570" s="61">
        <v>40121</v>
      </c>
      <c r="H2570">
        <v>78.89</v>
      </c>
    </row>
    <row r="2571" spans="1:8" x14ac:dyDescent="0.45">
      <c r="A2571" s="61">
        <v>40122</v>
      </c>
      <c r="B2571">
        <v>532</v>
      </c>
      <c r="D2571" s="61">
        <v>40122</v>
      </c>
      <c r="E2571">
        <v>555.5</v>
      </c>
      <c r="G2571" s="61">
        <v>40122</v>
      </c>
      <c r="H2571">
        <v>77.989999999999995</v>
      </c>
    </row>
    <row r="2572" spans="1:8" x14ac:dyDescent="0.45">
      <c r="A2572" s="61">
        <v>40123</v>
      </c>
      <c r="B2572">
        <v>527</v>
      </c>
      <c r="D2572" s="61">
        <v>40123</v>
      </c>
      <c r="E2572">
        <v>547</v>
      </c>
      <c r="G2572" s="61">
        <v>40123</v>
      </c>
      <c r="H2572">
        <v>75.87</v>
      </c>
    </row>
    <row r="2573" spans="1:8" x14ac:dyDescent="0.45">
      <c r="A2573" s="61">
        <v>40126</v>
      </c>
      <c r="B2573">
        <v>528</v>
      </c>
      <c r="D2573" s="61">
        <v>40126</v>
      </c>
      <c r="E2573">
        <v>542</v>
      </c>
      <c r="G2573" s="61">
        <v>40126</v>
      </c>
      <c r="H2573">
        <v>77.77</v>
      </c>
    </row>
    <row r="2574" spans="1:8" x14ac:dyDescent="0.45">
      <c r="A2574" s="61">
        <v>40127</v>
      </c>
      <c r="B2574">
        <v>533</v>
      </c>
      <c r="D2574" s="61">
        <v>40127</v>
      </c>
      <c r="E2574">
        <v>548</v>
      </c>
      <c r="G2574" s="61">
        <v>40127</v>
      </c>
      <c r="H2574">
        <v>77.5</v>
      </c>
    </row>
    <row r="2575" spans="1:8" x14ac:dyDescent="0.45">
      <c r="A2575" s="61">
        <v>40128</v>
      </c>
      <c r="B2575">
        <v>546</v>
      </c>
      <c r="D2575" s="61">
        <v>40128</v>
      </c>
      <c r="E2575">
        <v>560</v>
      </c>
      <c r="G2575" s="61">
        <v>40128</v>
      </c>
      <c r="H2575">
        <v>77.95</v>
      </c>
    </row>
    <row r="2576" spans="1:8" x14ac:dyDescent="0.45">
      <c r="A2576" s="61">
        <v>40129</v>
      </c>
      <c r="B2576">
        <v>546</v>
      </c>
      <c r="D2576" s="61">
        <v>40129</v>
      </c>
      <c r="E2576">
        <v>560</v>
      </c>
      <c r="G2576" s="61">
        <v>40129</v>
      </c>
      <c r="H2576">
        <v>76.02</v>
      </c>
    </row>
    <row r="2577" spans="1:8" x14ac:dyDescent="0.45">
      <c r="A2577" s="61">
        <v>40130</v>
      </c>
      <c r="B2577">
        <v>544</v>
      </c>
      <c r="D2577" s="61">
        <v>40130</v>
      </c>
      <c r="E2577">
        <v>557</v>
      </c>
      <c r="G2577" s="61">
        <v>40130</v>
      </c>
      <c r="H2577">
        <v>75.55</v>
      </c>
    </row>
    <row r="2578" spans="1:8" x14ac:dyDescent="0.45">
      <c r="A2578" s="61">
        <v>40133</v>
      </c>
      <c r="B2578">
        <v>543</v>
      </c>
      <c r="D2578" s="61">
        <v>40133</v>
      </c>
      <c r="E2578">
        <v>556</v>
      </c>
      <c r="G2578" s="61">
        <v>40133</v>
      </c>
      <c r="H2578">
        <v>78.760000000000005</v>
      </c>
    </row>
    <row r="2579" spans="1:8" x14ac:dyDescent="0.45">
      <c r="A2579" s="61">
        <v>40134</v>
      </c>
      <c r="B2579">
        <v>549</v>
      </c>
      <c r="D2579" s="61">
        <v>40134</v>
      </c>
      <c r="E2579">
        <v>559.5</v>
      </c>
      <c r="G2579" s="61">
        <v>40134</v>
      </c>
      <c r="H2579">
        <v>78.97</v>
      </c>
    </row>
    <row r="2580" spans="1:8" x14ac:dyDescent="0.45">
      <c r="A2580" s="61">
        <v>40135</v>
      </c>
      <c r="B2580">
        <v>549</v>
      </c>
      <c r="D2580" s="61">
        <v>40135</v>
      </c>
      <c r="E2580">
        <v>559.5</v>
      </c>
      <c r="G2580" s="61">
        <v>40135</v>
      </c>
      <c r="H2580">
        <v>79.47</v>
      </c>
    </row>
    <row r="2581" spans="1:8" x14ac:dyDescent="0.45">
      <c r="A2581" s="61">
        <v>40136</v>
      </c>
      <c r="B2581">
        <v>546</v>
      </c>
      <c r="D2581" s="61">
        <v>40136</v>
      </c>
      <c r="E2581">
        <v>560</v>
      </c>
      <c r="G2581" s="61">
        <v>40136</v>
      </c>
      <c r="H2581">
        <v>77.64</v>
      </c>
    </row>
    <row r="2582" spans="1:8" x14ac:dyDescent="0.45">
      <c r="A2582" s="61">
        <v>40137</v>
      </c>
      <c r="B2582">
        <v>535</v>
      </c>
      <c r="D2582" s="61">
        <v>40137</v>
      </c>
      <c r="E2582">
        <v>548</v>
      </c>
      <c r="G2582" s="61">
        <v>40137</v>
      </c>
      <c r="H2582">
        <v>77.2</v>
      </c>
    </row>
    <row r="2583" spans="1:8" x14ac:dyDescent="0.45">
      <c r="A2583" s="61">
        <v>40140</v>
      </c>
      <c r="B2583">
        <v>533.5</v>
      </c>
      <c r="D2583" s="61">
        <v>40140</v>
      </c>
      <c r="E2583">
        <v>546.5</v>
      </c>
      <c r="G2583" s="61">
        <v>40140</v>
      </c>
      <c r="H2583">
        <v>77.459999999999994</v>
      </c>
    </row>
    <row r="2584" spans="1:8" x14ac:dyDescent="0.45">
      <c r="A2584" s="61">
        <v>40141</v>
      </c>
      <c r="B2584">
        <v>539.5</v>
      </c>
      <c r="D2584" s="61">
        <v>40141</v>
      </c>
      <c r="E2584">
        <v>553</v>
      </c>
      <c r="G2584" s="61">
        <v>40141</v>
      </c>
      <c r="H2584">
        <v>76.459999999999994</v>
      </c>
    </row>
    <row r="2585" spans="1:8" x14ac:dyDescent="0.45">
      <c r="A2585" s="61">
        <v>40142</v>
      </c>
      <c r="B2585">
        <v>535</v>
      </c>
      <c r="D2585" s="61">
        <v>40142</v>
      </c>
      <c r="E2585">
        <v>548</v>
      </c>
      <c r="G2585" s="61">
        <v>40142</v>
      </c>
      <c r="H2585">
        <v>78.44</v>
      </c>
    </row>
    <row r="2586" spans="1:8" x14ac:dyDescent="0.45">
      <c r="A2586" s="61">
        <v>40143</v>
      </c>
      <c r="B2586">
        <v>535</v>
      </c>
      <c r="D2586" s="61">
        <v>40143</v>
      </c>
      <c r="E2586">
        <v>548</v>
      </c>
      <c r="G2586" s="61">
        <v>40143</v>
      </c>
      <c r="H2586">
        <v>76.989999999999995</v>
      </c>
    </row>
    <row r="2587" spans="1:8" x14ac:dyDescent="0.45">
      <c r="A2587" s="61">
        <v>40144</v>
      </c>
      <c r="B2587">
        <v>526</v>
      </c>
      <c r="D2587" s="61">
        <v>40144</v>
      </c>
      <c r="E2587">
        <v>538</v>
      </c>
      <c r="G2587" s="61">
        <v>40144</v>
      </c>
      <c r="H2587">
        <v>77.180000000000007</v>
      </c>
    </row>
    <row r="2588" spans="1:8" x14ac:dyDescent="0.45">
      <c r="A2588" s="61">
        <v>40147</v>
      </c>
      <c r="B2588">
        <v>526</v>
      </c>
      <c r="D2588" s="61">
        <v>40147</v>
      </c>
      <c r="E2588">
        <v>538</v>
      </c>
      <c r="G2588" s="61">
        <v>40147</v>
      </c>
      <c r="H2588">
        <v>78.47</v>
      </c>
    </row>
    <row r="2589" spans="1:8" x14ac:dyDescent="0.45">
      <c r="A2589" s="61">
        <v>40148</v>
      </c>
      <c r="B2589">
        <v>515.5</v>
      </c>
      <c r="D2589" s="61">
        <v>40148</v>
      </c>
      <c r="E2589">
        <v>530</v>
      </c>
      <c r="G2589" s="61">
        <v>40148</v>
      </c>
      <c r="H2589">
        <v>79.349999999999994</v>
      </c>
    </row>
    <row r="2590" spans="1:8" x14ac:dyDescent="0.45">
      <c r="A2590" s="61">
        <v>40149</v>
      </c>
      <c r="B2590">
        <v>514.5</v>
      </c>
      <c r="D2590" s="61">
        <v>40149</v>
      </c>
      <c r="E2590">
        <v>530</v>
      </c>
      <c r="G2590" s="61">
        <v>40149</v>
      </c>
      <c r="H2590">
        <v>77.88</v>
      </c>
    </row>
    <row r="2591" spans="1:8" x14ac:dyDescent="0.45">
      <c r="A2591" s="61">
        <v>40150</v>
      </c>
      <c r="B2591">
        <v>509.5</v>
      </c>
      <c r="D2591" s="61">
        <v>40150</v>
      </c>
      <c r="E2591">
        <v>525</v>
      </c>
      <c r="G2591" s="61">
        <v>40150</v>
      </c>
      <c r="H2591">
        <v>78.36</v>
      </c>
    </row>
    <row r="2592" spans="1:8" x14ac:dyDescent="0.45">
      <c r="A2592" s="61">
        <v>40151</v>
      </c>
      <c r="B2592">
        <v>509.5</v>
      </c>
      <c r="D2592" s="61">
        <v>40151</v>
      </c>
      <c r="E2592">
        <v>525.5</v>
      </c>
      <c r="G2592" s="61">
        <v>40151</v>
      </c>
      <c r="H2592">
        <v>77.52</v>
      </c>
    </row>
    <row r="2593" spans="1:8" x14ac:dyDescent="0.45">
      <c r="A2593" s="61">
        <v>40154</v>
      </c>
      <c r="B2593">
        <v>499.5</v>
      </c>
      <c r="D2593" s="61">
        <v>40154</v>
      </c>
      <c r="E2593">
        <v>516.5</v>
      </c>
      <c r="G2593" s="61">
        <v>40154</v>
      </c>
      <c r="H2593">
        <v>76.430000000000007</v>
      </c>
    </row>
    <row r="2594" spans="1:8" x14ac:dyDescent="0.45">
      <c r="A2594" s="61">
        <v>40155</v>
      </c>
      <c r="B2594">
        <v>496</v>
      </c>
      <c r="D2594" s="61">
        <v>40155</v>
      </c>
      <c r="E2594">
        <v>512</v>
      </c>
      <c r="G2594" s="61">
        <v>40155</v>
      </c>
      <c r="H2594">
        <v>75.19</v>
      </c>
    </row>
    <row r="2595" spans="1:8" x14ac:dyDescent="0.45">
      <c r="A2595" s="61">
        <v>40156</v>
      </c>
      <c r="B2595">
        <v>498</v>
      </c>
      <c r="D2595" s="61">
        <v>40156</v>
      </c>
      <c r="E2595">
        <v>512.5</v>
      </c>
      <c r="G2595" s="61">
        <v>40156</v>
      </c>
      <c r="H2595">
        <v>72.39</v>
      </c>
    </row>
    <row r="2596" spans="1:8" x14ac:dyDescent="0.45">
      <c r="A2596" s="61">
        <v>40157</v>
      </c>
      <c r="B2596">
        <v>491.5</v>
      </c>
      <c r="D2596" s="61">
        <v>40157</v>
      </c>
      <c r="E2596">
        <v>509.5</v>
      </c>
      <c r="G2596" s="61">
        <v>40157</v>
      </c>
      <c r="H2596">
        <v>71.86</v>
      </c>
    </row>
    <row r="2597" spans="1:8" x14ac:dyDescent="0.45">
      <c r="A2597" s="61">
        <v>40158</v>
      </c>
      <c r="B2597">
        <v>482.5</v>
      </c>
      <c r="D2597" s="61">
        <v>40158</v>
      </c>
      <c r="E2597">
        <v>497</v>
      </c>
      <c r="G2597" s="61">
        <v>40158</v>
      </c>
      <c r="H2597">
        <v>71.88</v>
      </c>
    </row>
    <row r="2598" spans="1:8" x14ac:dyDescent="0.45">
      <c r="A2598" s="61">
        <v>40161</v>
      </c>
      <c r="B2598">
        <v>482.5</v>
      </c>
      <c r="D2598" s="61">
        <v>40161</v>
      </c>
      <c r="E2598">
        <v>497</v>
      </c>
      <c r="G2598" s="61">
        <v>40161</v>
      </c>
      <c r="H2598">
        <v>71.89</v>
      </c>
    </row>
    <row r="2599" spans="1:8" x14ac:dyDescent="0.45">
      <c r="A2599" s="61">
        <v>40162</v>
      </c>
      <c r="B2599">
        <v>478.5</v>
      </c>
      <c r="D2599" s="61">
        <v>40162</v>
      </c>
      <c r="E2599">
        <v>492</v>
      </c>
      <c r="G2599" s="61">
        <v>40162</v>
      </c>
      <c r="H2599">
        <v>72.05</v>
      </c>
    </row>
    <row r="2600" spans="1:8" x14ac:dyDescent="0.45">
      <c r="A2600" s="61">
        <v>40163</v>
      </c>
      <c r="B2600">
        <v>470</v>
      </c>
      <c r="D2600" s="61">
        <v>40163</v>
      </c>
      <c r="E2600">
        <v>484.5</v>
      </c>
      <c r="G2600" s="61">
        <v>40163</v>
      </c>
      <c r="H2600">
        <v>73.55</v>
      </c>
    </row>
    <row r="2601" spans="1:8" x14ac:dyDescent="0.45">
      <c r="A2601" s="61">
        <v>40164</v>
      </c>
      <c r="B2601">
        <v>474</v>
      </c>
      <c r="D2601" s="61">
        <v>40164</v>
      </c>
      <c r="E2601">
        <v>485.5</v>
      </c>
      <c r="G2601" s="61">
        <v>40164</v>
      </c>
      <c r="H2601">
        <v>73.37</v>
      </c>
    </row>
    <row r="2602" spans="1:8" x14ac:dyDescent="0.45">
      <c r="A2602" s="61">
        <v>40165</v>
      </c>
      <c r="B2602">
        <v>471</v>
      </c>
      <c r="D2602" s="61">
        <v>40165</v>
      </c>
      <c r="E2602">
        <v>486</v>
      </c>
      <c r="G2602" s="61">
        <v>40165</v>
      </c>
      <c r="H2602">
        <v>73.75</v>
      </c>
    </row>
    <row r="2603" spans="1:8" x14ac:dyDescent="0.45">
      <c r="A2603" s="61">
        <v>40168</v>
      </c>
      <c r="B2603">
        <v>476.5</v>
      </c>
      <c r="D2603" s="61">
        <v>40168</v>
      </c>
      <c r="E2603">
        <v>492</v>
      </c>
      <c r="G2603" s="61">
        <v>40168</v>
      </c>
      <c r="H2603">
        <v>72.989999999999995</v>
      </c>
    </row>
    <row r="2604" spans="1:8" x14ac:dyDescent="0.45">
      <c r="A2604" s="61">
        <v>40169</v>
      </c>
      <c r="B2604">
        <v>472</v>
      </c>
      <c r="D2604" s="61">
        <v>40169</v>
      </c>
      <c r="E2604">
        <v>489</v>
      </c>
      <c r="G2604" s="61">
        <v>40169</v>
      </c>
      <c r="H2604">
        <v>73.459999999999994</v>
      </c>
    </row>
    <row r="2605" spans="1:8" x14ac:dyDescent="0.45">
      <c r="A2605" s="61">
        <v>40170</v>
      </c>
      <c r="B2605">
        <v>469.5</v>
      </c>
      <c r="D2605" s="61">
        <v>40170</v>
      </c>
      <c r="E2605">
        <v>482.5</v>
      </c>
      <c r="G2605" s="61">
        <v>40170</v>
      </c>
      <c r="H2605">
        <v>75.45</v>
      </c>
    </row>
    <row r="2606" spans="1:8" x14ac:dyDescent="0.45">
      <c r="A2606" s="61">
        <v>40171</v>
      </c>
      <c r="B2606">
        <v>469.5</v>
      </c>
      <c r="D2606" s="61">
        <v>40171</v>
      </c>
      <c r="E2606">
        <v>482.5</v>
      </c>
      <c r="G2606" s="61">
        <v>40171</v>
      </c>
      <c r="H2606">
        <v>76.31</v>
      </c>
    </row>
    <row r="2607" spans="1:8" x14ac:dyDescent="0.45">
      <c r="A2607" s="61">
        <v>40172</v>
      </c>
      <c r="B2607">
        <v>469.5</v>
      </c>
      <c r="D2607" s="61">
        <v>40172</v>
      </c>
      <c r="E2607">
        <v>482.5</v>
      </c>
      <c r="G2607" s="61">
        <v>40172</v>
      </c>
      <c r="H2607">
        <v>76.31</v>
      </c>
    </row>
    <row r="2608" spans="1:8" x14ac:dyDescent="0.45">
      <c r="A2608" s="61">
        <v>40175</v>
      </c>
      <c r="B2608">
        <v>478</v>
      </c>
      <c r="D2608" s="61">
        <v>40175</v>
      </c>
      <c r="E2608">
        <v>492</v>
      </c>
      <c r="G2608" s="61">
        <v>40175</v>
      </c>
      <c r="H2608">
        <v>77.319999999999993</v>
      </c>
    </row>
    <row r="2609" spans="1:8" x14ac:dyDescent="0.45">
      <c r="A2609" s="61">
        <v>40176</v>
      </c>
      <c r="B2609">
        <v>479</v>
      </c>
      <c r="D2609" s="61">
        <v>40176</v>
      </c>
      <c r="E2609">
        <v>492.5</v>
      </c>
      <c r="G2609" s="61">
        <v>40176</v>
      </c>
      <c r="H2609">
        <v>77.64</v>
      </c>
    </row>
    <row r="2610" spans="1:8" x14ac:dyDescent="0.45">
      <c r="A2610" s="61">
        <v>40177</v>
      </c>
      <c r="B2610">
        <v>486</v>
      </c>
      <c r="D2610" s="61">
        <v>40177</v>
      </c>
      <c r="E2610">
        <v>499</v>
      </c>
      <c r="G2610" s="61">
        <v>40177</v>
      </c>
      <c r="H2610">
        <v>78.03</v>
      </c>
    </row>
    <row r="2611" spans="1:8" x14ac:dyDescent="0.45">
      <c r="A2611" s="61">
        <v>40178</v>
      </c>
      <c r="B2611">
        <v>492</v>
      </c>
      <c r="D2611" s="61">
        <v>40178</v>
      </c>
      <c r="E2611">
        <v>501</v>
      </c>
      <c r="G2611" s="61">
        <v>40178</v>
      </c>
      <c r="H2611">
        <v>77.930000000000007</v>
      </c>
    </row>
    <row r="2612" spans="1:8" x14ac:dyDescent="0.45">
      <c r="A2612" s="61">
        <v>40179</v>
      </c>
      <c r="B2612">
        <v>492</v>
      </c>
      <c r="D2612" s="61">
        <v>40179</v>
      </c>
      <c r="E2612">
        <v>501</v>
      </c>
      <c r="G2612" s="61">
        <v>40179</v>
      </c>
      <c r="H2612">
        <v>77.930000000000007</v>
      </c>
    </row>
    <row r="2613" spans="1:8" x14ac:dyDescent="0.45">
      <c r="A2613" s="61">
        <v>40182</v>
      </c>
      <c r="B2613">
        <v>489.5</v>
      </c>
      <c r="D2613" s="61">
        <v>40182</v>
      </c>
      <c r="E2613">
        <v>499</v>
      </c>
      <c r="G2613" s="61">
        <v>40182</v>
      </c>
      <c r="H2613">
        <v>80.12</v>
      </c>
    </row>
    <row r="2614" spans="1:8" x14ac:dyDescent="0.45">
      <c r="A2614" s="61">
        <v>40183</v>
      </c>
      <c r="B2614">
        <v>495</v>
      </c>
      <c r="D2614" s="61">
        <v>40183</v>
      </c>
      <c r="E2614">
        <v>504.5</v>
      </c>
      <c r="G2614" s="61">
        <v>40183</v>
      </c>
      <c r="H2614">
        <v>80.59</v>
      </c>
    </row>
    <row r="2615" spans="1:8" x14ac:dyDescent="0.45">
      <c r="A2615" s="61">
        <v>40184</v>
      </c>
      <c r="B2615">
        <v>503.5</v>
      </c>
      <c r="D2615" s="61">
        <v>40184</v>
      </c>
      <c r="E2615">
        <v>514</v>
      </c>
      <c r="G2615" s="61">
        <v>40184</v>
      </c>
      <c r="H2615">
        <v>81.89</v>
      </c>
    </row>
    <row r="2616" spans="1:8" x14ac:dyDescent="0.45">
      <c r="A2616" s="61">
        <v>40185</v>
      </c>
      <c r="B2616">
        <v>511.5</v>
      </c>
      <c r="D2616" s="61">
        <v>40185</v>
      </c>
      <c r="E2616">
        <v>524.5</v>
      </c>
      <c r="G2616" s="61">
        <v>40185</v>
      </c>
      <c r="H2616">
        <v>81.510000000000005</v>
      </c>
    </row>
    <row r="2617" spans="1:8" x14ac:dyDescent="0.45">
      <c r="A2617" s="61">
        <v>40186</v>
      </c>
      <c r="B2617">
        <v>520</v>
      </c>
      <c r="D2617" s="61">
        <v>40186</v>
      </c>
      <c r="E2617">
        <v>532</v>
      </c>
      <c r="G2617" s="61">
        <v>40186</v>
      </c>
      <c r="H2617">
        <v>81.37</v>
      </c>
    </row>
    <row r="2618" spans="1:8" x14ac:dyDescent="0.45">
      <c r="A2618" s="61">
        <v>40189</v>
      </c>
      <c r="B2618">
        <v>519</v>
      </c>
      <c r="D2618" s="61">
        <v>40189</v>
      </c>
      <c r="E2618">
        <v>532</v>
      </c>
      <c r="G2618" s="61">
        <v>40189</v>
      </c>
      <c r="H2618">
        <v>80.97</v>
      </c>
    </row>
    <row r="2619" spans="1:8" x14ac:dyDescent="0.45">
      <c r="A2619" s="61">
        <v>40190</v>
      </c>
      <c r="B2619">
        <v>517</v>
      </c>
      <c r="D2619" s="61">
        <v>40190</v>
      </c>
      <c r="E2619">
        <v>530</v>
      </c>
      <c r="G2619" s="61">
        <v>40190</v>
      </c>
      <c r="H2619">
        <v>79.3</v>
      </c>
    </row>
    <row r="2620" spans="1:8" x14ac:dyDescent="0.45">
      <c r="A2620" s="61">
        <v>40191</v>
      </c>
      <c r="B2620">
        <v>519.5</v>
      </c>
      <c r="D2620" s="61">
        <v>40191</v>
      </c>
      <c r="E2620">
        <v>533</v>
      </c>
      <c r="G2620" s="61">
        <v>40191</v>
      </c>
      <c r="H2620">
        <v>78.31</v>
      </c>
    </row>
    <row r="2621" spans="1:8" x14ac:dyDescent="0.45">
      <c r="A2621" s="61">
        <v>40192</v>
      </c>
      <c r="B2621">
        <v>517.5</v>
      </c>
      <c r="D2621" s="61">
        <v>40192</v>
      </c>
      <c r="E2621">
        <v>531</v>
      </c>
      <c r="G2621" s="61">
        <v>40192</v>
      </c>
      <c r="H2621">
        <v>77.819999999999993</v>
      </c>
    </row>
    <row r="2622" spans="1:8" x14ac:dyDescent="0.45">
      <c r="A2622" s="61">
        <v>40193</v>
      </c>
      <c r="B2622">
        <v>514.5</v>
      </c>
      <c r="D2622" s="61">
        <v>40193</v>
      </c>
      <c r="E2622">
        <v>527</v>
      </c>
      <c r="G2622" s="61">
        <v>40193</v>
      </c>
      <c r="H2622">
        <v>77.11</v>
      </c>
    </row>
    <row r="2623" spans="1:8" x14ac:dyDescent="0.45">
      <c r="A2623" s="61">
        <v>40196</v>
      </c>
      <c r="B2623">
        <v>514.5</v>
      </c>
      <c r="D2623" s="61">
        <v>40196</v>
      </c>
      <c r="E2623">
        <v>527</v>
      </c>
      <c r="G2623" s="61">
        <v>40196</v>
      </c>
      <c r="H2623">
        <v>77.099999999999994</v>
      </c>
    </row>
    <row r="2624" spans="1:8" x14ac:dyDescent="0.45">
      <c r="A2624" s="61">
        <v>40197</v>
      </c>
      <c r="B2624">
        <v>508.5</v>
      </c>
      <c r="D2624" s="61">
        <v>40197</v>
      </c>
      <c r="E2624">
        <v>521</v>
      </c>
      <c r="G2624" s="61">
        <v>40197</v>
      </c>
      <c r="H2624">
        <v>77.63</v>
      </c>
    </row>
    <row r="2625" spans="1:8" x14ac:dyDescent="0.45">
      <c r="A2625" s="61">
        <v>40198</v>
      </c>
      <c r="B2625">
        <v>502</v>
      </c>
      <c r="D2625" s="61">
        <v>40198</v>
      </c>
      <c r="E2625">
        <v>514</v>
      </c>
      <c r="G2625" s="61">
        <v>40198</v>
      </c>
      <c r="H2625">
        <v>76.319999999999993</v>
      </c>
    </row>
    <row r="2626" spans="1:8" x14ac:dyDescent="0.45">
      <c r="A2626" s="61">
        <v>40199</v>
      </c>
      <c r="B2626">
        <v>501</v>
      </c>
      <c r="D2626" s="61">
        <v>40199</v>
      </c>
      <c r="E2626">
        <v>512</v>
      </c>
      <c r="G2626" s="61">
        <v>40199</v>
      </c>
      <c r="H2626">
        <v>74.58</v>
      </c>
    </row>
    <row r="2627" spans="1:8" x14ac:dyDescent="0.45">
      <c r="A2627" s="61">
        <v>40200</v>
      </c>
      <c r="B2627">
        <v>497.5</v>
      </c>
      <c r="D2627" s="61">
        <v>40200</v>
      </c>
      <c r="E2627">
        <v>508.5</v>
      </c>
      <c r="G2627" s="61">
        <v>40200</v>
      </c>
      <c r="H2627">
        <v>72.83</v>
      </c>
    </row>
    <row r="2628" spans="1:8" x14ac:dyDescent="0.45">
      <c r="A2628" s="61">
        <v>40203</v>
      </c>
      <c r="B2628">
        <v>499</v>
      </c>
      <c r="D2628" s="61">
        <v>40203</v>
      </c>
      <c r="E2628">
        <v>510</v>
      </c>
      <c r="G2628" s="61">
        <v>40203</v>
      </c>
      <c r="H2628">
        <v>73.69</v>
      </c>
    </row>
    <row r="2629" spans="1:8" x14ac:dyDescent="0.45">
      <c r="A2629" s="61">
        <v>40204</v>
      </c>
      <c r="B2629">
        <v>499</v>
      </c>
      <c r="D2629" s="61">
        <v>40204</v>
      </c>
      <c r="E2629">
        <v>510</v>
      </c>
      <c r="G2629" s="61">
        <v>40204</v>
      </c>
      <c r="H2629">
        <v>73.290000000000006</v>
      </c>
    </row>
    <row r="2630" spans="1:8" x14ac:dyDescent="0.45">
      <c r="A2630" s="61">
        <v>40205</v>
      </c>
      <c r="B2630">
        <v>496</v>
      </c>
      <c r="D2630" s="61">
        <v>40205</v>
      </c>
      <c r="E2630">
        <v>507</v>
      </c>
      <c r="G2630" s="61">
        <v>40205</v>
      </c>
      <c r="H2630">
        <v>72.239999999999995</v>
      </c>
    </row>
    <row r="2631" spans="1:8" x14ac:dyDescent="0.45">
      <c r="A2631" s="61">
        <v>40206</v>
      </c>
      <c r="B2631">
        <v>498</v>
      </c>
      <c r="D2631" s="61">
        <v>40206</v>
      </c>
      <c r="E2631">
        <v>508.5</v>
      </c>
      <c r="G2631" s="61">
        <v>40206</v>
      </c>
      <c r="H2631">
        <v>72.13</v>
      </c>
    </row>
    <row r="2632" spans="1:8" x14ac:dyDescent="0.45">
      <c r="A2632" s="61">
        <v>40207</v>
      </c>
      <c r="B2632">
        <v>482.5</v>
      </c>
      <c r="D2632" s="61">
        <v>40207</v>
      </c>
      <c r="E2632">
        <v>492</v>
      </c>
      <c r="G2632" s="61">
        <v>40207</v>
      </c>
      <c r="H2632">
        <v>71.459999999999994</v>
      </c>
    </row>
    <row r="2633" spans="1:8" x14ac:dyDescent="0.45">
      <c r="A2633" s="61">
        <v>40210</v>
      </c>
      <c r="B2633">
        <v>490</v>
      </c>
      <c r="D2633" s="61">
        <v>40210</v>
      </c>
      <c r="E2633">
        <v>501</v>
      </c>
      <c r="G2633" s="61">
        <v>40210</v>
      </c>
      <c r="H2633">
        <v>73.11</v>
      </c>
    </row>
    <row r="2634" spans="1:8" x14ac:dyDescent="0.45">
      <c r="A2634" s="61">
        <v>40211</v>
      </c>
      <c r="B2634">
        <v>491</v>
      </c>
      <c r="D2634" s="61">
        <v>40211</v>
      </c>
      <c r="E2634">
        <v>502</v>
      </c>
      <c r="G2634" s="61">
        <v>40211</v>
      </c>
      <c r="H2634">
        <v>76.06</v>
      </c>
    </row>
    <row r="2635" spans="1:8" x14ac:dyDescent="0.45">
      <c r="A2635" s="61">
        <v>40212</v>
      </c>
      <c r="B2635">
        <v>485</v>
      </c>
      <c r="D2635" s="61">
        <v>40212</v>
      </c>
      <c r="E2635">
        <v>497</v>
      </c>
      <c r="G2635" s="61">
        <v>40212</v>
      </c>
      <c r="H2635">
        <v>75.92</v>
      </c>
    </row>
    <row r="2636" spans="1:8" x14ac:dyDescent="0.45">
      <c r="A2636" s="61">
        <v>40213</v>
      </c>
      <c r="B2636">
        <v>487.5</v>
      </c>
      <c r="D2636" s="61">
        <v>40213</v>
      </c>
      <c r="E2636">
        <v>498.5</v>
      </c>
      <c r="G2636" s="61">
        <v>40213</v>
      </c>
      <c r="H2636">
        <v>72.13</v>
      </c>
    </row>
    <row r="2637" spans="1:8" x14ac:dyDescent="0.45">
      <c r="A2637" s="61">
        <v>40214</v>
      </c>
      <c r="B2637">
        <v>484</v>
      </c>
      <c r="D2637" s="61">
        <v>40214</v>
      </c>
      <c r="E2637">
        <v>496.5</v>
      </c>
      <c r="G2637" s="61">
        <v>40214</v>
      </c>
      <c r="H2637">
        <v>69.59</v>
      </c>
    </row>
    <row r="2638" spans="1:8" x14ac:dyDescent="0.45">
      <c r="A2638" s="61">
        <v>40217</v>
      </c>
      <c r="B2638">
        <v>482</v>
      </c>
      <c r="D2638" s="61">
        <v>40217</v>
      </c>
      <c r="E2638">
        <v>495</v>
      </c>
      <c r="G2638" s="61">
        <v>40217</v>
      </c>
      <c r="H2638">
        <v>70.11</v>
      </c>
    </row>
    <row r="2639" spans="1:8" x14ac:dyDescent="0.45">
      <c r="A2639" s="61">
        <v>40218</v>
      </c>
      <c r="B2639">
        <v>475</v>
      </c>
      <c r="D2639" s="61">
        <v>40218</v>
      </c>
      <c r="E2639">
        <v>487.5</v>
      </c>
      <c r="G2639" s="61">
        <v>40218</v>
      </c>
      <c r="H2639">
        <v>72.13</v>
      </c>
    </row>
    <row r="2640" spans="1:8" x14ac:dyDescent="0.45">
      <c r="A2640" s="61">
        <v>40219</v>
      </c>
      <c r="B2640">
        <v>472.5</v>
      </c>
      <c r="D2640" s="61">
        <v>40219</v>
      </c>
      <c r="E2640">
        <v>484</v>
      </c>
      <c r="G2640" s="61">
        <v>40219</v>
      </c>
      <c r="H2640">
        <v>72.540000000000006</v>
      </c>
    </row>
    <row r="2641" spans="1:8" x14ac:dyDescent="0.45">
      <c r="A2641" s="61">
        <v>40220</v>
      </c>
      <c r="B2641">
        <v>502.5</v>
      </c>
      <c r="D2641" s="61">
        <v>40220</v>
      </c>
      <c r="E2641">
        <v>482</v>
      </c>
      <c r="G2641" s="61">
        <v>40220</v>
      </c>
      <c r="H2641">
        <v>73.05</v>
      </c>
    </row>
    <row r="2642" spans="1:8" x14ac:dyDescent="0.45">
      <c r="A2642" s="61">
        <v>40221</v>
      </c>
      <c r="B2642">
        <v>468.5</v>
      </c>
      <c r="D2642" s="61">
        <v>40221</v>
      </c>
      <c r="E2642">
        <v>481</v>
      </c>
      <c r="G2642" s="61">
        <v>40221</v>
      </c>
      <c r="H2642">
        <v>72.900000000000006</v>
      </c>
    </row>
    <row r="2643" spans="1:8" x14ac:dyDescent="0.45">
      <c r="A2643" s="61">
        <v>40224</v>
      </c>
      <c r="B2643">
        <v>468.5</v>
      </c>
      <c r="D2643" s="61">
        <v>40224</v>
      </c>
      <c r="E2643">
        <v>481</v>
      </c>
      <c r="G2643" s="61">
        <v>40224</v>
      </c>
      <c r="H2643">
        <v>72.510000000000005</v>
      </c>
    </row>
    <row r="2644" spans="1:8" x14ac:dyDescent="0.45">
      <c r="A2644" s="61">
        <v>40225</v>
      </c>
      <c r="B2644">
        <v>465.5</v>
      </c>
      <c r="D2644" s="61">
        <v>40225</v>
      </c>
      <c r="E2644">
        <v>477</v>
      </c>
      <c r="G2644" s="61">
        <v>40225</v>
      </c>
      <c r="H2644">
        <v>75.680000000000007</v>
      </c>
    </row>
    <row r="2645" spans="1:8" x14ac:dyDescent="0.45">
      <c r="A2645" s="61">
        <v>40226</v>
      </c>
      <c r="B2645">
        <v>471</v>
      </c>
      <c r="D2645" s="61">
        <v>40226</v>
      </c>
      <c r="E2645">
        <v>485</v>
      </c>
      <c r="G2645" s="61">
        <v>40226</v>
      </c>
      <c r="H2645">
        <v>76.27</v>
      </c>
    </row>
    <row r="2646" spans="1:8" x14ac:dyDescent="0.45">
      <c r="A2646" s="61">
        <v>40227</v>
      </c>
      <c r="B2646">
        <v>473</v>
      </c>
      <c r="D2646" s="61">
        <v>40227</v>
      </c>
      <c r="E2646">
        <v>487</v>
      </c>
      <c r="G2646" s="61">
        <v>40227</v>
      </c>
      <c r="H2646">
        <v>77.78</v>
      </c>
    </row>
    <row r="2647" spans="1:8" x14ac:dyDescent="0.45">
      <c r="A2647" s="61">
        <v>40228</v>
      </c>
      <c r="B2647">
        <v>481</v>
      </c>
      <c r="D2647" s="61">
        <v>40228</v>
      </c>
      <c r="E2647">
        <v>496</v>
      </c>
      <c r="G2647" s="61">
        <v>40228</v>
      </c>
      <c r="H2647">
        <v>78.19</v>
      </c>
    </row>
    <row r="2648" spans="1:8" x14ac:dyDescent="0.45">
      <c r="A2648" s="61">
        <v>40231</v>
      </c>
      <c r="B2648">
        <v>481</v>
      </c>
      <c r="D2648" s="61">
        <v>40231</v>
      </c>
      <c r="E2648">
        <v>496</v>
      </c>
      <c r="G2648" s="61">
        <v>40231</v>
      </c>
      <c r="H2648">
        <v>78.61</v>
      </c>
    </row>
    <row r="2649" spans="1:8" x14ac:dyDescent="0.45">
      <c r="A2649" s="61">
        <v>40232</v>
      </c>
      <c r="B2649">
        <v>485</v>
      </c>
      <c r="D2649" s="61">
        <v>40232</v>
      </c>
      <c r="E2649">
        <v>500</v>
      </c>
      <c r="G2649" s="61">
        <v>40232</v>
      </c>
      <c r="H2649">
        <v>77.25</v>
      </c>
    </row>
    <row r="2650" spans="1:8" x14ac:dyDescent="0.45">
      <c r="A2650" s="61">
        <v>40233</v>
      </c>
      <c r="B2650">
        <v>475</v>
      </c>
      <c r="D2650" s="61">
        <v>40233</v>
      </c>
      <c r="E2650">
        <v>489</v>
      </c>
      <c r="G2650" s="61">
        <v>40233</v>
      </c>
      <c r="H2650">
        <v>78.09</v>
      </c>
    </row>
    <row r="2651" spans="1:8" x14ac:dyDescent="0.45">
      <c r="A2651" s="61">
        <v>40234</v>
      </c>
      <c r="B2651">
        <v>488</v>
      </c>
      <c r="D2651" s="61">
        <v>40234</v>
      </c>
      <c r="E2651">
        <v>502.5</v>
      </c>
      <c r="G2651" s="61">
        <v>40234</v>
      </c>
      <c r="H2651">
        <v>76.290000000000006</v>
      </c>
    </row>
    <row r="2652" spans="1:8" x14ac:dyDescent="0.45">
      <c r="A2652" s="61">
        <v>40235</v>
      </c>
      <c r="B2652">
        <v>482</v>
      </c>
      <c r="D2652" s="61">
        <v>40235</v>
      </c>
      <c r="E2652">
        <v>494.5</v>
      </c>
      <c r="G2652" s="61">
        <v>40235</v>
      </c>
      <c r="H2652">
        <v>77.59</v>
      </c>
    </row>
    <row r="2653" spans="1:8" x14ac:dyDescent="0.45">
      <c r="A2653" s="61">
        <v>40238</v>
      </c>
      <c r="B2653">
        <v>484</v>
      </c>
      <c r="D2653" s="61">
        <v>40238</v>
      </c>
      <c r="E2653">
        <v>496.5</v>
      </c>
      <c r="G2653" s="61">
        <v>40238</v>
      </c>
      <c r="H2653">
        <v>76.89</v>
      </c>
    </row>
    <row r="2654" spans="1:8" x14ac:dyDescent="0.45">
      <c r="A2654" s="61">
        <v>40239</v>
      </c>
      <c r="B2654">
        <v>482.5</v>
      </c>
      <c r="D2654" s="61">
        <v>40239</v>
      </c>
      <c r="E2654">
        <v>496.5</v>
      </c>
      <c r="G2654" s="61">
        <v>40239</v>
      </c>
      <c r="H2654">
        <v>78.180000000000007</v>
      </c>
    </row>
    <row r="2655" spans="1:8" x14ac:dyDescent="0.45">
      <c r="A2655" s="61">
        <v>40240</v>
      </c>
      <c r="B2655">
        <v>483.5</v>
      </c>
      <c r="D2655" s="61">
        <v>40240</v>
      </c>
      <c r="E2655">
        <v>499</v>
      </c>
      <c r="G2655" s="61">
        <v>40240</v>
      </c>
      <c r="H2655">
        <v>79.25</v>
      </c>
    </row>
    <row r="2656" spans="1:8" x14ac:dyDescent="0.45">
      <c r="A2656" s="61">
        <v>40241</v>
      </c>
      <c r="B2656">
        <v>482</v>
      </c>
      <c r="D2656" s="61">
        <v>40241</v>
      </c>
      <c r="E2656">
        <v>498</v>
      </c>
      <c r="G2656" s="61">
        <v>40241</v>
      </c>
      <c r="H2656">
        <v>78.540000000000006</v>
      </c>
    </row>
    <row r="2657" spans="1:8" x14ac:dyDescent="0.45">
      <c r="A2657" s="61">
        <v>40242</v>
      </c>
      <c r="B2657">
        <v>476.5</v>
      </c>
      <c r="D2657" s="61">
        <v>40242</v>
      </c>
      <c r="E2657">
        <v>493.5</v>
      </c>
      <c r="G2657" s="61">
        <v>40242</v>
      </c>
      <c r="H2657">
        <v>79.89</v>
      </c>
    </row>
    <row r="2658" spans="1:8" x14ac:dyDescent="0.45">
      <c r="A2658" s="61">
        <v>40245</v>
      </c>
      <c r="B2658">
        <v>480.5</v>
      </c>
      <c r="D2658" s="61">
        <v>40245</v>
      </c>
      <c r="E2658">
        <v>498.5</v>
      </c>
      <c r="G2658" s="61">
        <v>40245</v>
      </c>
      <c r="H2658">
        <v>80.47</v>
      </c>
    </row>
    <row r="2659" spans="1:8" x14ac:dyDescent="0.45">
      <c r="A2659" s="61">
        <v>40246</v>
      </c>
      <c r="B2659">
        <v>478</v>
      </c>
      <c r="D2659" s="61">
        <v>40246</v>
      </c>
      <c r="E2659">
        <v>494.5</v>
      </c>
      <c r="G2659" s="61">
        <v>40246</v>
      </c>
      <c r="H2659">
        <v>79.91</v>
      </c>
    </row>
    <row r="2660" spans="1:8" x14ac:dyDescent="0.45">
      <c r="A2660" s="61">
        <v>40247</v>
      </c>
      <c r="B2660">
        <v>476</v>
      </c>
      <c r="D2660" s="61">
        <v>40247</v>
      </c>
      <c r="E2660">
        <v>495.5</v>
      </c>
      <c r="G2660" s="61">
        <v>40247</v>
      </c>
      <c r="H2660">
        <v>80.48</v>
      </c>
    </row>
    <row r="2661" spans="1:8" x14ac:dyDescent="0.45">
      <c r="A2661" s="61">
        <v>40248</v>
      </c>
      <c r="B2661">
        <v>482</v>
      </c>
      <c r="D2661" s="61">
        <v>40248</v>
      </c>
      <c r="E2661">
        <v>500.5</v>
      </c>
      <c r="G2661" s="61">
        <v>40248</v>
      </c>
      <c r="H2661">
        <v>80.28</v>
      </c>
    </row>
    <row r="2662" spans="1:8" x14ac:dyDescent="0.45">
      <c r="A2662" s="61">
        <v>40249</v>
      </c>
      <c r="B2662">
        <v>480</v>
      </c>
      <c r="D2662" s="61">
        <v>40249</v>
      </c>
      <c r="E2662">
        <v>497.5</v>
      </c>
      <c r="G2662" s="61">
        <v>40249</v>
      </c>
      <c r="H2662">
        <v>79.39</v>
      </c>
    </row>
    <row r="2663" spans="1:8" x14ac:dyDescent="0.45">
      <c r="A2663" s="61">
        <v>40252</v>
      </c>
      <c r="B2663">
        <v>477</v>
      </c>
      <c r="D2663" s="61">
        <v>40252</v>
      </c>
      <c r="E2663">
        <v>494.5</v>
      </c>
      <c r="G2663" s="61">
        <v>40252</v>
      </c>
      <c r="H2663">
        <v>77.89</v>
      </c>
    </row>
    <row r="2664" spans="1:8" x14ac:dyDescent="0.45">
      <c r="A2664" s="61">
        <v>40253</v>
      </c>
      <c r="B2664">
        <v>475</v>
      </c>
      <c r="D2664" s="61">
        <v>40253</v>
      </c>
      <c r="E2664">
        <v>492</v>
      </c>
      <c r="G2664" s="61">
        <v>40253</v>
      </c>
      <c r="H2664">
        <v>79.02</v>
      </c>
    </row>
    <row r="2665" spans="1:8" x14ac:dyDescent="0.45">
      <c r="A2665" s="61">
        <v>40254</v>
      </c>
      <c r="B2665">
        <v>478.5</v>
      </c>
      <c r="D2665" s="61">
        <v>40254</v>
      </c>
      <c r="E2665">
        <v>494</v>
      </c>
      <c r="G2665" s="61">
        <v>40254</v>
      </c>
      <c r="H2665">
        <v>81.96</v>
      </c>
    </row>
    <row r="2666" spans="1:8" x14ac:dyDescent="0.45">
      <c r="A2666" s="61">
        <v>40255</v>
      </c>
      <c r="B2666">
        <v>481</v>
      </c>
      <c r="D2666" s="61">
        <v>40255</v>
      </c>
      <c r="E2666">
        <v>498</v>
      </c>
      <c r="G2666" s="61">
        <v>40255</v>
      </c>
      <c r="H2666">
        <v>81.48</v>
      </c>
    </row>
    <row r="2667" spans="1:8" x14ac:dyDescent="0.45">
      <c r="A2667" s="61">
        <v>40256</v>
      </c>
      <c r="B2667">
        <v>486</v>
      </c>
      <c r="D2667" s="61">
        <v>40256</v>
      </c>
      <c r="E2667">
        <v>504.5</v>
      </c>
      <c r="G2667" s="61">
        <v>40256</v>
      </c>
      <c r="H2667">
        <v>79.88</v>
      </c>
    </row>
    <row r="2668" spans="1:8" x14ac:dyDescent="0.45">
      <c r="A2668" s="61">
        <v>40259</v>
      </c>
      <c r="B2668">
        <v>480</v>
      </c>
      <c r="D2668" s="61">
        <v>40259</v>
      </c>
      <c r="E2668">
        <v>498.5</v>
      </c>
      <c r="G2668" s="61">
        <v>40259</v>
      </c>
      <c r="H2668">
        <v>80.540000000000006</v>
      </c>
    </row>
    <row r="2669" spans="1:8" x14ac:dyDescent="0.45">
      <c r="A2669" s="61">
        <v>40260</v>
      </c>
      <c r="B2669">
        <v>483</v>
      </c>
      <c r="D2669" s="61">
        <v>40260</v>
      </c>
      <c r="E2669">
        <v>501.5</v>
      </c>
      <c r="G2669" s="61">
        <v>40260</v>
      </c>
      <c r="H2669">
        <v>80.7</v>
      </c>
    </row>
    <row r="2670" spans="1:8" x14ac:dyDescent="0.45">
      <c r="A2670" s="61">
        <v>40261</v>
      </c>
      <c r="B2670">
        <v>483</v>
      </c>
      <c r="D2670" s="61">
        <v>40261</v>
      </c>
      <c r="E2670">
        <v>501.5</v>
      </c>
      <c r="G2670" s="61">
        <v>40261</v>
      </c>
      <c r="H2670">
        <v>79.62</v>
      </c>
    </row>
    <row r="2671" spans="1:8" x14ac:dyDescent="0.45">
      <c r="A2671" s="61">
        <v>40262</v>
      </c>
      <c r="B2671">
        <v>491</v>
      </c>
      <c r="D2671" s="61">
        <v>40262</v>
      </c>
      <c r="E2671">
        <v>507</v>
      </c>
      <c r="G2671" s="61">
        <v>40262</v>
      </c>
      <c r="H2671">
        <v>79.61</v>
      </c>
    </row>
    <row r="2672" spans="1:8" x14ac:dyDescent="0.45">
      <c r="A2672" s="61">
        <v>40263</v>
      </c>
      <c r="B2672">
        <v>495</v>
      </c>
      <c r="D2672" s="61">
        <v>40263</v>
      </c>
      <c r="E2672">
        <v>511.5</v>
      </c>
      <c r="G2672" s="61">
        <v>40263</v>
      </c>
      <c r="H2672">
        <v>79.290000000000006</v>
      </c>
    </row>
    <row r="2673" spans="1:8" x14ac:dyDescent="0.45">
      <c r="A2673" s="61">
        <v>40266</v>
      </c>
      <c r="B2673">
        <v>489.5</v>
      </c>
      <c r="D2673" s="61">
        <v>40266</v>
      </c>
      <c r="E2673">
        <v>506</v>
      </c>
      <c r="G2673" s="61">
        <v>40266</v>
      </c>
      <c r="H2673">
        <v>81.17</v>
      </c>
    </row>
    <row r="2674" spans="1:8" x14ac:dyDescent="0.45">
      <c r="A2674" s="61">
        <v>40267</v>
      </c>
      <c r="B2674">
        <v>497.5</v>
      </c>
      <c r="D2674" s="61">
        <v>40267</v>
      </c>
      <c r="E2674">
        <v>515</v>
      </c>
      <c r="G2674" s="61">
        <v>40267</v>
      </c>
      <c r="H2674">
        <v>81.28</v>
      </c>
    </row>
    <row r="2675" spans="1:8" x14ac:dyDescent="0.45">
      <c r="A2675" s="61">
        <v>40268</v>
      </c>
      <c r="B2675">
        <v>493</v>
      </c>
      <c r="D2675" s="61">
        <v>40268</v>
      </c>
      <c r="E2675">
        <v>512.5</v>
      </c>
      <c r="G2675" s="61">
        <v>40268</v>
      </c>
      <c r="H2675">
        <v>82.7</v>
      </c>
    </row>
    <row r="2676" spans="1:8" x14ac:dyDescent="0.45">
      <c r="A2676" s="61">
        <v>40269</v>
      </c>
      <c r="B2676">
        <v>495</v>
      </c>
      <c r="D2676" s="61">
        <v>40269</v>
      </c>
      <c r="E2676">
        <v>513</v>
      </c>
      <c r="G2676" s="61">
        <v>40269</v>
      </c>
      <c r="H2676">
        <v>84.01</v>
      </c>
    </row>
    <row r="2677" spans="1:8" x14ac:dyDescent="0.45">
      <c r="A2677" s="61">
        <v>40270</v>
      </c>
      <c r="B2677">
        <v>495</v>
      </c>
      <c r="D2677" s="61">
        <v>40270</v>
      </c>
      <c r="E2677">
        <v>513</v>
      </c>
      <c r="G2677" s="61">
        <v>40270</v>
      </c>
      <c r="H2677">
        <v>84.01</v>
      </c>
    </row>
    <row r="2678" spans="1:8" x14ac:dyDescent="0.45">
      <c r="A2678" s="61">
        <v>40273</v>
      </c>
      <c r="B2678">
        <v>494.5</v>
      </c>
      <c r="D2678" s="61">
        <v>40273</v>
      </c>
      <c r="E2678">
        <v>512.5</v>
      </c>
      <c r="G2678" s="61">
        <v>40273</v>
      </c>
      <c r="H2678">
        <v>85.88</v>
      </c>
    </row>
    <row r="2679" spans="1:8" x14ac:dyDescent="0.45">
      <c r="A2679" s="61">
        <v>40274</v>
      </c>
      <c r="B2679">
        <v>489.5</v>
      </c>
      <c r="D2679" s="61">
        <v>40274</v>
      </c>
      <c r="E2679">
        <v>510.5</v>
      </c>
      <c r="G2679" s="61">
        <v>40274</v>
      </c>
      <c r="H2679">
        <v>86.15</v>
      </c>
    </row>
    <row r="2680" spans="1:8" x14ac:dyDescent="0.45">
      <c r="A2680" s="61">
        <v>40275</v>
      </c>
      <c r="B2680">
        <v>487</v>
      </c>
      <c r="D2680" s="61">
        <v>40275</v>
      </c>
      <c r="E2680">
        <v>507</v>
      </c>
      <c r="G2680" s="61">
        <v>40275</v>
      </c>
      <c r="H2680">
        <v>85.59</v>
      </c>
    </row>
    <row r="2681" spans="1:8" x14ac:dyDescent="0.45">
      <c r="A2681" s="61">
        <v>40276</v>
      </c>
      <c r="B2681">
        <v>487</v>
      </c>
      <c r="D2681" s="61">
        <v>40276</v>
      </c>
      <c r="E2681">
        <v>506</v>
      </c>
      <c r="G2681" s="61">
        <v>40276</v>
      </c>
      <c r="H2681">
        <v>84.81</v>
      </c>
    </row>
    <row r="2682" spans="1:8" x14ac:dyDescent="0.45">
      <c r="A2682" s="61">
        <v>40277</v>
      </c>
      <c r="B2682">
        <v>492.5</v>
      </c>
      <c r="D2682" s="61">
        <v>40277</v>
      </c>
      <c r="E2682">
        <v>513.5</v>
      </c>
      <c r="G2682" s="61">
        <v>40277</v>
      </c>
      <c r="H2682">
        <v>84.83</v>
      </c>
    </row>
    <row r="2683" spans="1:8" x14ac:dyDescent="0.45">
      <c r="A2683" s="61">
        <v>40280</v>
      </c>
      <c r="B2683">
        <v>495.5</v>
      </c>
      <c r="D2683" s="61">
        <v>40280</v>
      </c>
      <c r="E2683">
        <v>516.5</v>
      </c>
      <c r="G2683" s="61">
        <v>40280</v>
      </c>
      <c r="H2683">
        <v>84.77</v>
      </c>
    </row>
    <row r="2684" spans="1:8" x14ac:dyDescent="0.45">
      <c r="A2684" s="61">
        <v>40281</v>
      </c>
      <c r="B2684">
        <v>498</v>
      </c>
      <c r="D2684" s="61">
        <v>40281</v>
      </c>
      <c r="E2684">
        <v>518.5</v>
      </c>
      <c r="G2684" s="61">
        <v>40281</v>
      </c>
      <c r="H2684">
        <v>84.72</v>
      </c>
    </row>
    <row r="2685" spans="1:8" x14ac:dyDescent="0.45">
      <c r="A2685" s="61">
        <v>40282</v>
      </c>
      <c r="B2685">
        <v>499</v>
      </c>
      <c r="D2685" s="61">
        <v>40282</v>
      </c>
      <c r="E2685">
        <v>519.5</v>
      </c>
      <c r="G2685" s="61">
        <v>40282</v>
      </c>
      <c r="H2685">
        <v>86.15</v>
      </c>
    </row>
    <row r="2686" spans="1:8" x14ac:dyDescent="0.45">
      <c r="A2686" s="61">
        <v>40283</v>
      </c>
      <c r="B2686">
        <v>514</v>
      </c>
      <c r="D2686" s="61">
        <v>40283</v>
      </c>
      <c r="E2686">
        <v>533.5</v>
      </c>
      <c r="G2686" s="61">
        <v>40283</v>
      </c>
      <c r="H2686">
        <v>87.17</v>
      </c>
    </row>
    <row r="2687" spans="1:8" x14ac:dyDescent="0.45">
      <c r="A2687" s="61">
        <v>40284</v>
      </c>
      <c r="B2687">
        <v>514</v>
      </c>
      <c r="D2687" s="61">
        <v>40284</v>
      </c>
      <c r="E2687">
        <v>533</v>
      </c>
      <c r="G2687" s="61">
        <v>40284</v>
      </c>
      <c r="H2687">
        <v>85.99</v>
      </c>
    </row>
    <row r="2688" spans="1:8" x14ac:dyDescent="0.45">
      <c r="A2688" s="61">
        <v>40287</v>
      </c>
      <c r="B2688">
        <v>507</v>
      </c>
      <c r="D2688" s="61">
        <v>40287</v>
      </c>
      <c r="E2688">
        <v>527.5</v>
      </c>
      <c r="G2688" s="61">
        <v>40287</v>
      </c>
      <c r="H2688">
        <v>84.23</v>
      </c>
    </row>
    <row r="2689" spans="1:8" x14ac:dyDescent="0.45">
      <c r="A2689" s="61">
        <v>40288</v>
      </c>
      <c r="B2689">
        <v>506.5</v>
      </c>
      <c r="D2689" s="61">
        <v>40288</v>
      </c>
      <c r="E2689">
        <v>527</v>
      </c>
      <c r="G2689" s="61">
        <v>40288</v>
      </c>
      <c r="H2689">
        <v>84.8</v>
      </c>
    </row>
    <row r="2690" spans="1:8" x14ac:dyDescent="0.45">
      <c r="A2690" s="61">
        <v>40289</v>
      </c>
      <c r="B2690">
        <v>509</v>
      </c>
      <c r="D2690" s="61">
        <v>40289</v>
      </c>
      <c r="E2690">
        <v>529.5</v>
      </c>
      <c r="G2690" s="61">
        <v>40289</v>
      </c>
      <c r="H2690">
        <v>85.7</v>
      </c>
    </row>
    <row r="2691" spans="1:8" x14ac:dyDescent="0.45">
      <c r="A2691" s="61">
        <v>40290</v>
      </c>
      <c r="B2691">
        <v>510</v>
      </c>
      <c r="D2691" s="61">
        <v>40290</v>
      </c>
      <c r="E2691">
        <v>529.5</v>
      </c>
      <c r="G2691" s="61">
        <v>40290</v>
      </c>
      <c r="H2691">
        <v>85.67</v>
      </c>
    </row>
    <row r="2692" spans="1:8" x14ac:dyDescent="0.45">
      <c r="A2692" s="61">
        <v>40291</v>
      </c>
      <c r="B2692">
        <v>506.5</v>
      </c>
      <c r="D2692" s="61">
        <v>40291</v>
      </c>
      <c r="E2692">
        <v>526</v>
      </c>
      <c r="G2692" s="61">
        <v>40291</v>
      </c>
      <c r="H2692">
        <v>87.25</v>
      </c>
    </row>
    <row r="2693" spans="1:8" x14ac:dyDescent="0.45">
      <c r="A2693" s="61">
        <v>40294</v>
      </c>
      <c r="B2693">
        <v>514.5</v>
      </c>
      <c r="D2693" s="61">
        <v>40294</v>
      </c>
      <c r="E2693">
        <v>532.5</v>
      </c>
      <c r="G2693" s="61">
        <v>40294</v>
      </c>
      <c r="H2693">
        <v>86.83</v>
      </c>
    </row>
    <row r="2694" spans="1:8" x14ac:dyDescent="0.45">
      <c r="A2694" s="61">
        <v>40295</v>
      </c>
      <c r="B2694">
        <v>520.5</v>
      </c>
      <c r="D2694" s="61">
        <v>40295</v>
      </c>
      <c r="E2694">
        <v>538.5</v>
      </c>
      <c r="G2694" s="61">
        <v>40295</v>
      </c>
      <c r="H2694">
        <v>85.78</v>
      </c>
    </row>
    <row r="2695" spans="1:8" x14ac:dyDescent="0.45">
      <c r="A2695" s="61">
        <v>40296</v>
      </c>
      <c r="B2695">
        <v>512.5</v>
      </c>
      <c r="D2695" s="61">
        <v>40296</v>
      </c>
      <c r="E2695">
        <v>532</v>
      </c>
      <c r="G2695" s="61">
        <v>40296</v>
      </c>
      <c r="H2695">
        <v>86.16</v>
      </c>
    </row>
    <row r="2696" spans="1:8" x14ac:dyDescent="0.45">
      <c r="A2696" s="61">
        <v>40297</v>
      </c>
      <c r="B2696">
        <v>510</v>
      </c>
      <c r="D2696" s="61">
        <v>40297</v>
      </c>
      <c r="E2696">
        <v>529.5</v>
      </c>
      <c r="G2696" s="61">
        <v>40297</v>
      </c>
      <c r="H2696">
        <v>86.9</v>
      </c>
    </row>
    <row r="2697" spans="1:8" x14ac:dyDescent="0.45">
      <c r="A2697" s="61">
        <v>40298</v>
      </c>
      <c r="B2697">
        <v>512.5</v>
      </c>
      <c r="D2697" s="61">
        <v>40298</v>
      </c>
      <c r="E2697">
        <v>531</v>
      </c>
      <c r="G2697" s="61">
        <v>40298</v>
      </c>
      <c r="H2697">
        <v>87.44</v>
      </c>
    </row>
    <row r="2698" spans="1:8" x14ac:dyDescent="0.45">
      <c r="A2698" s="61">
        <v>40301</v>
      </c>
      <c r="B2698">
        <v>512.5</v>
      </c>
      <c r="D2698" s="61">
        <v>40301</v>
      </c>
      <c r="E2698">
        <v>531</v>
      </c>
      <c r="G2698" s="61">
        <v>40301</v>
      </c>
      <c r="H2698">
        <v>88.94</v>
      </c>
    </row>
    <row r="2699" spans="1:8" x14ac:dyDescent="0.45">
      <c r="A2699" s="61">
        <v>40302</v>
      </c>
      <c r="B2699">
        <v>510.5</v>
      </c>
      <c r="D2699" s="61">
        <v>40302</v>
      </c>
      <c r="E2699">
        <v>527</v>
      </c>
      <c r="G2699" s="61">
        <v>40302</v>
      </c>
      <c r="H2699">
        <v>85.67</v>
      </c>
    </row>
    <row r="2700" spans="1:8" x14ac:dyDescent="0.45">
      <c r="A2700" s="61">
        <v>40303</v>
      </c>
      <c r="B2700">
        <v>512</v>
      </c>
      <c r="D2700" s="61">
        <v>40303</v>
      </c>
      <c r="E2700">
        <v>529</v>
      </c>
      <c r="G2700" s="61">
        <v>40303</v>
      </c>
      <c r="H2700">
        <v>82.61</v>
      </c>
    </row>
    <row r="2701" spans="1:8" x14ac:dyDescent="0.45">
      <c r="A2701" s="61">
        <v>40304</v>
      </c>
      <c r="B2701">
        <v>501</v>
      </c>
      <c r="D2701" s="61">
        <v>40304</v>
      </c>
      <c r="E2701">
        <v>522</v>
      </c>
      <c r="G2701" s="61">
        <v>40304</v>
      </c>
      <c r="H2701">
        <v>79.83</v>
      </c>
    </row>
    <row r="2702" spans="1:8" x14ac:dyDescent="0.45">
      <c r="A2702" s="61">
        <v>40305</v>
      </c>
      <c r="B2702">
        <v>498</v>
      </c>
      <c r="D2702" s="61">
        <v>40305</v>
      </c>
      <c r="E2702">
        <v>517</v>
      </c>
      <c r="G2702" s="61">
        <v>40305</v>
      </c>
      <c r="H2702">
        <v>78.27</v>
      </c>
    </row>
    <row r="2703" spans="1:8" x14ac:dyDescent="0.45">
      <c r="A2703" s="61">
        <v>40308</v>
      </c>
      <c r="B2703">
        <v>498</v>
      </c>
      <c r="D2703" s="61">
        <v>40308</v>
      </c>
      <c r="E2703">
        <v>517</v>
      </c>
      <c r="G2703" s="61">
        <v>40308</v>
      </c>
      <c r="H2703">
        <v>80.12</v>
      </c>
    </row>
    <row r="2704" spans="1:8" x14ac:dyDescent="0.45">
      <c r="A2704" s="61">
        <v>40309</v>
      </c>
      <c r="B2704">
        <v>499</v>
      </c>
      <c r="D2704" s="61">
        <v>40309</v>
      </c>
      <c r="E2704">
        <v>516</v>
      </c>
      <c r="G2704" s="61">
        <v>40309</v>
      </c>
      <c r="H2704">
        <v>80.489999999999995</v>
      </c>
    </row>
    <row r="2705" spans="1:8" x14ac:dyDescent="0.45">
      <c r="A2705" s="61">
        <v>40310</v>
      </c>
      <c r="B2705">
        <v>501</v>
      </c>
      <c r="D2705" s="61">
        <v>40310</v>
      </c>
      <c r="E2705">
        <v>519.5</v>
      </c>
      <c r="G2705" s="61">
        <v>40310</v>
      </c>
      <c r="H2705">
        <v>81.2</v>
      </c>
    </row>
    <row r="2706" spans="1:8" x14ac:dyDescent="0.45">
      <c r="A2706" s="61">
        <v>40311</v>
      </c>
      <c r="B2706">
        <v>501</v>
      </c>
      <c r="D2706" s="61">
        <v>40311</v>
      </c>
      <c r="E2706">
        <v>518</v>
      </c>
      <c r="G2706" s="61">
        <v>40311</v>
      </c>
      <c r="H2706">
        <v>80.11</v>
      </c>
    </row>
    <row r="2707" spans="1:8" x14ac:dyDescent="0.45">
      <c r="A2707" s="61">
        <v>40312</v>
      </c>
      <c r="B2707">
        <v>501</v>
      </c>
      <c r="D2707" s="61">
        <v>40312</v>
      </c>
      <c r="E2707">
        <v>518.5</v>
      </c>
      <c r="G2707" s="61">
        <v>40312</v>
      </c>
      <c r="H2707">
        <v>77.180000000000007</v>
      </c>
    </row>
    <row r="2708" spans="1:8" x14ac:dyDescent="0.45">
      <c r="A2708" s="61">
        <v>40315</v>
      </c>
      <c r="B2708">
        <v>501</v>
      </c>
      <c r="D2708" s="61">
        <v>40315</v>
      </c>
      <c r="E2708">
        <v>518.5</v>
      </c>
      <c r="G2708" s="61">
        <v>40315</v>
      </c>
      <c r="H2708">
        <v>75.099999999999994</v>
      </c>
    </row>
    <row r="2709" spans="1:8" x14ac:dyDescent="0.45">
      <c r="A2709" s="61">
        <v>40316</v>
      </c>
      <c r="B2709">
        <v>494</v>
      </c>
      <c r="D2709" s="61">
        <v>40316</v>
      </c>
      <c r="E2709">
        <v>512</v>
      </c>
      <c r="G2709" s="61">
        <v>40316</v>
      </c>
      <c r="H2709">
        <v>74.430000000000007</v>
      </c>
    </row>
    <row r="2710" spans="1:8" x14ac:dyDescent="0.45">
      <c r="A2710" s="61">
        <v>40317</v>
      </c>
      <c r="B2710">
        <v>495</v>
      </c>
      <c r="D2710" s="61">
        <v>40317</v>
      </c>
      <c r="E2710">
        <v>513</v>
      </c>
      <c r="G2710" s="61">
        <v>40317</v>
      </c>
      <c r="H2710">
        <v>73.69</v>
      </c>
    </row>
    <row r="2711" spans="1:8" x14ac:dyDescent="0.45">
      <c r="A2711" s="61">
        <v>40318</v>
      </c>
      <c r="B2711">
        <v>483</v>
      </c>
      <c r="D2711" s="61">
        <v>40318</v>
      </c>
      <c r="E2711">
        <v>501.5</v>
      </c>
      <c r="G2711" s="61">
        <v>40318</v>
      </c>
      <c r="H2711">
        <v>71.84</v>
      </c>
    </row>
    <row r="2712" spans="1:8" x14ac:dyDescent="0.45">
      <c r="A2712" s="61">
        <v>40319</v>
      </c>
      <c r="B2712">
        <v>490</v>
      </c>
      <c r="D2712" s="61">
        <v>40319</v>
      </c>
      <c r="E2712">
        <v>507</v>
      </c>
      <c r="G2712" s="61">
        <v>40319</v>
      </c>
      <c r="H2712">
        <v>71.680000000000007</v>
      </c>
    </row>
    <row r="2713" spans="1:8" x14ac:dyDescent="0.45">
      <c r="A2713" s="61">
        <v>40322</v>
      </c>
      <c r="B2713">
        <v>471.5</v>
      </c>
      <c r="D2713" s="61">
        <v>40322</v>
      </c>
      <c r="E2713">
        <v>487</v>
      </c>
      <c r="G2713" s="61">
        <v>40322</v>
      </c>
      <c r="H2713">
        <v>71.17</v>
      </c>
    </row>
    <row r="2714" spans="1:8" x14ac:dyDescent="0.45">
      <c r="A2714" s="61">
        <v>40323</v>
      </c>
      <c r="B2714">
        <v>468.5</v>
      </c>
      <c r="D2714" s="61">
        <v>40323</v>
      </c>
      <c r="E2714">
        <v>484</v>
      </c>
      <c r="G2714" s="61">
        <v>40323</v>
      </c>
      <c r="H2714">
        <v>69.55</v>
      </c>
    </row>
    <row r="2715" spans="1:8" x14ac:dyDescent="0.45">
      <c r="A2715" s="61">
        <v>40324</v>
      </c>
      <c r="B2715">
        <v>442.5</v>
      </c>
      <c r="D2715" s="61">
        <v>40324</v>
      </c>
      <c r="E2715">
        <v>460</v>
      </c>
      <c r="G2715" s="61">
        <v>40324</v>
      </c>
      <c r="H2715">
        <v>71.739999999999995</v>
      </c>
    </row>
    <row r="2716" spans="1:8" x14ac:dyDescent="0.45">
      <c r="A2716" s="61">
        <v>40325</v>
      </c>
      <c r="B2716">
        <v>452</v>
      </c>
      <c r="D2716" s="61">
        <v>40325</v>
      </c>
      <c r="E2716">
        <v>471</v>
      </c>
      <c r="G2716" s="61">
        <v>40325</v>
      </c>
      <c r="H2716">
        <v>74.66</v>
      </c>
    </row>
    <row r="2717" spans="1:8" x14ac:dyDescent="0.45">
      <c r="A2717" s="61">
        <v>40326</v>
      </c>
      <c r="B2717">
        <v>452</v>
      </c>
      <c r="D2717" s="61">
        <v>40326</v>
      </c>
      <c r="E2717">
        <v>472</v>
      </c>
      <c r="G2717" s="61">
        <v>40326</v>
      </c>
      <c r="H2717">
        <v>74.02</v>
      </c>
    </row>
    <row r="2718" spans="1:8" x14ac:dyDescent="0.45">
      <c r="A2718" s="61">
        <v>40329</v>
      </c>
      <c r="B2718">
        <v>452</v>
      </c>
      <c r="D2718" s="61">
        <v>40329</v>
      </c>
      <c r="E2718">
        <v>472</v>
      </c>
      <c r="G2718" s="61">
        <v>40329</v>
      </c>
      <c r="H2718">
        <v>74.650000000000006</v>
      </c>
    </row>
    <row r="2719" spans="1:8" x14ac:dyDescent="0.45">
      <c r="A2719" s="61">
        <v>40330</v>
      </c>
      <c r="B2719">
        <v>457</v>
      </c>
      <c r="D2719" s="61">
        <v>40330</v>
      </c>
      <c r="E2719">
        <v>477</v>
      </c>
      <c r="G2719" s="61">
        <v>40330</v>
      </c>
      <c r="H2719">
        <v>72.709999999999994</v>
      </c>
    </row>
    <row r="2720" spans="1:8" x14ac:dyDescent="0.45">
      <c r="A2720" s="61">
        <v>40331</v>
      </c>
      <c r="B2720">
        <v>455.5</v>
      </c>
      <c r="D2720" s="61">
        <v>40331</v>
      </c>
      <c r="E2720">
        <v>477</v>
      </c>
      <c r="G2720" s="61">
        <v>40331</v>
      </c>
      <c r="H2720">
        <v>73.75</v>
      </c>
    </row>
    <row r="2721" spans="1:8" x14ac:dyDescent="0.45">
      <c r="A2721" s="61">
        <v>40332</v>
      </c>
      <c r="B2721">
        <v>462.5</v>
      </c>
      <c r="D2721" s="61">
        <v>40332</v>
      </c>
      <c r="E2721">
        <v>484</v>
      </c>
      <c r="G2721" s="61">
        <v>40332</v>
      </c>
      <c r="H2721">
        <v>75.41</v>
      </c>
    </row>
    <row r="2722" spans="1:8" x14ac:dyDescent="0.45">
      <c r="A2722" s="61">
        <v>40333</v>
      </c>
      <c r="B2722">
        <v>464</v>
      </c>
      <c r="D2722" s="61">
        <v>40333</v>
      </c>
      <c r="E2722">
        <v>483</v>
      </c>
      <c r="G2722" s="61">
        <v>40333</v>
      </c>
      <c r="H2722">
        <v>72.09</v>
      </c>
    </row>
    <row r="2723" spans="1:8" x14ac:dyDescent="0.45">
      <c r="A2723" s="61">
        <v>40336</v>
      </c>
      <c r="B2723">
        <v>454.5</v>
      </c>
      <c r="D2723" s="61">
        <v>40336</v>
      </c>
      <c r="E2723">
        <v>473</v>
      </c>
      <c r="G2723" s="61">
        <v>40336</v>
      </c>
      <c r="H2723">
        <v>72.12</v>
      </c>
    </row>
    <row r="2724" spans="1:8" x14ac:dyDescent="0.45">
      <c r="A2724" s="61">
        <v>40337</v>
      </c>
      <c r="B2724">
        <v>450</v>
      </c>
      <c r="D2724" s="61">
        <v>40337</v>
      </c>
      <c r="E2724">
        <v>468.5</v>
      </c>
      <c r="G2724" s="61">
        <v>40337</v>
      </c>
      <c r="H2724">
        <v>72.3</v>
      </c>
    </row>
    <row r="2725" spans="1:8" x14ac:dyDescent="0.45">
      <c r="A2725" s="61">
        <v>40338</v>
      </c>
      <c r="B2725">
        <v>447.5</v>
      </c>
      <c r="D2725" s="61">
        <v>40338</v>
      </c>
      <c r="E2725">
        <v>465.5</v>
      </c>
      <c r="G2725" s="61">
        <v>40338</v>
      </c>
      <c r="H2725">
        <v>74.27</v>
      </c>
    </row>
    <row r="2726" spans="1:8" x14ac:dyDescent="0.45">
      <c r="A2726" s="61">
        <v>40339</v>
      </c>
      <c r="B2726">
        <v>455.5</v>
      </c>
      <c r="D2726" s="61">
        <v>40339</v>
      </c>
      <c r="E2726">
        <v>475</v>
      </c>
      <c r="G2726" s="61">
        <v>40339</v>
      </c>
      <c r="H2726">
        <v>75.290000000000006</v>
      </c>
    </row>
    <row r="2727" spans="1:8" x14ac:dyDescent="0.45">
      <c r="A2727" s="61">
        <v>40340</v>
      </c>
      <c r="B2727">
        <v>458.5</v>
      </c>
      <c r="D2727" s="61">
        <v>40340</v>
      </c>
      <c r="E2727">
        <v>478</v>
      </c>
      <c r="G2727" s="61">
        <v>40340</v>
      </c>
      <c r="H2727">
        <v>74.349999999999994</v>
      </c>
    </row>
    <row r="2728" spans="1:8" x14ac:dyDescent="0.45">
      <c r="A2728" s="61">
        <v>40343</v>
      </c>
      <c r="B2728">
        <v>457</v>
      </c>
      <c r="D2728" s="61">
        <v>40343</v>
      </c>
      <c r="E2728">
        <v>476.5</v>
      </c>
      <c r="G2728" s="61">
        <v>40343</v>
      </c>
      <c r="H2728">
        <v>75.2</v>
      </c>
    </row>
    <row r="2729" spans="1:8" x14ac:dyDescent="0.45">
      <c r="A2729" s="61">
        <v>40344</v>
      </c>
      <c r="B2729">
        <v>461.5</v>
      </c>
      <c r="D2729" s="61">
        <v>40344</v>
      </c>
      <c r="E2729">
        <v>481</v>
      </c>
      <c r="G2729" s="61">
        <v>40344</v>
      </c>
      <c r="H2729">
        <v>76.2</v>
      </c>
    </row>
    <row r="2730" spans="1:8" x14ac:dyDescent="0.45">
      <c r="A2730" s="61">
        <v>40345</v>
      </c>
      <c r="B2730">
        <v>461.5</v>
      </c>
      <c r="D2730" s="61">
        <v>40345</v>
      </c>
      <c r="E2730">
        <v>481</v>
      </c>
      <c r="G2730" s="61">
        <v>40345</v>
      </c>
      <c r="H2730">
        <v>78.14</v>
      </c>
    </row>
    <row r="2731" spans="1:8" x14ac:dyDescent="0.45">
      <c r="A2731" s="61">
        <v>40346</v>
      </c>
      <c r="B2731">
        <v>468.5</v>
      </c>
      <c r="D2731" s="61">
        <v>40346</v>
      </c>
      <c r="E2731">
        <v>488</v>
      </c>
      <c r="G2731" s="61">
        <v>40346</v>
      </c>
      <c r="H2731">
        <v>78.680000000000007</v>
      </c>
    </row>
    <row r="2732" spans="1:8" x14ac:dyDescent="0.45">
      <c r="A2732" s="61">
        <v>40347</v>
      </c>
      <c r="B2732">
        <v>471</v>
      </c>
      <c r="D2732" s="61">
        <v>40347</v>
      </c>
      <c r="E2732">
        <v>491</v>
      </c>
      <c r="G2732" s="61">
        <v>40347</v>
      </c>
      <c r="H2732">
        <v>78.22</v>
      </c>
    </row>
    <row r="2733" spans="1:8" x14ac:dyDescent="0.45">
      <c r="A2733" s="61">
        <v>40350</v>
      </c>
      <c r="B2733">
        <v>470.5</v>
      </c>
      <c r="D2733" s="61">
        <v>40350</v>
      </c>
      <c r="E2733">
        <v>490.5</v>
      </c>
      <c r="G2733" s="61">
        <v>40350</v>
      </c>
      <c r="H2733">
        <v>78.819999999999993</v>
      </c>
    </row>
    <row r="2734" spans="1:8" x14ac:dyDescent="0.45">
      <c r="A2734" s="61">
        <v>40351</v>
      </c>
      <c r="B2734">
        <v>476</v>
      </c>
      <c r="D2734" s="61">
        <v>40351</v>
      </c>
      <c r="E2734">
        <v>496</v>
      </c>
      <c r="G2734" s="61">
        <v>40351</v>
      </c>
      <c r="H2734">
        <v>78.040000000000006</v>
      </c>
    </row>
    <row r="2735" spans="1:8" x14ac:dyDescent="0.45">
      <c r="A2735" s="61">
        <v>40352</v>
      </c>
      <c r="B2735">
        <v>479.5</v>
      </c>
      <c r="D2735" s="61">
        <v>40352</v>
      </c>
      <c r="E2735">
        <v>499.5</v>
      </c>
      <c r="G2735" s="61">
        <v>40352</v>
      </c>
      <c r="H2735">
        <v>76.27</v>
      </c>
    </row>
    <row r="2736" spans="1:8" x14ac:dyDescent="0.45">
      <c r="A2736" s="61">
        <v>40353</v>
      </c>
      <c r="B2736">
        <v>473</v>
      </c>
      <c r="D2736" s="61">
        <v>40353</v>
      </c>
      <c r="E2736">
        <v>493</v>
      </c>
      <c r="G2736" s="61">
        <v>40353</v>
      </c>
      <c r="H2736">
        <v>76.47</v>
      </c>
    </row>
    <row r="2737" spans="1:8" x14ac:dyDescent="0.45">
      <c r="A2737" s="61">
        <v>40354</v>
      </c>
      <c r="B2737">
        <v>472</v>
      </c>
      <c r="D2737" s="61">
        <v>40354</v>
      </c>
      <c r="E2737">
        <v>492</v>
      </c>
      <c r="G2737" s="61">
        <v>40354</v>
      </c>
      <c r="H2737">
        <v>78.12</v>
      </c>
    </row>
    <row r="2738" spans="1:8" x14ac:dyDescent="0.45">
      <c r="A2738" s="61">
        <v>40357</v>
      </c>
      <c r="B2738">
        <v>467.5</v>
      </c>
      <c r="D2738" s="61">
        <v>40357</v>
      </c>
      <c r="E2738">
        <v>486</v>
      </c>
      <c r="G2738" s="61">
        <v>40357</v>
      </c>
      <c r="H2738">
        <v>77.59</v>
      </c>
    </row>
    <row r="2739" spans="1:8" x14ac:dyDescent="0.45">
      <c r="A2739" s="61">
        <v>40358</v>
      </c>
      <c r="B2739">
        <v>469</v>
      </c>
      <c r="D2739" s="61">
        <v>40358</v>
      </c>
      <c r="E2739">
        <v>487</v>
      </c>
      <c r="G2739" s="61">
        <v>40358</v>
      </c>
      <c r="H2739">
        <v>75.44</v>
      </c>
    </row>
    <row r="2740" spans="1:8" x14ac:dyDescent="0.45">
      <c r="A2740" s="61">
        <v>40359</v>
      </c>
      <c r="B2740">
        <v>463.5</v>
      </c>
      <c r="D2740" s="61">
        <v>40359</v>
      </c>
      <c r="E2740">
        <v>480.5</v>
      </c>
      <c r="G2740" s="61">
        <v>40359</v>
      </c>
      <c r="H2740">
        <v>75.010000000000005</v>
      </c>
    </row>
    <row r="2741" spans="1:8" x14ac:dyDescent="0.45">
      <c r="A2741" s="61">
        <v>40360</v>
      </c>
      <c r="B2741">
        <v>462.5</v>
      </c>
      <c r="D2741" s="61">
        <v>40360</v>
      </c>
      <c r="E2741">
        <v>478.5</v>
      </c>
      <c r="G2741" s="61">
        <v>40360</v>
      </c>
      <c r="H2741">
        <v>72.34</v>
      </c>
    </row>
    <row r="2742" spans="1:8" x14ac:dyDescent="0.45">
      <c r="A2742" s="61">
        <v>40361</v>
      </c>
      <c r="B2742">
        <v>444</v>
      </c>
      <c r="D2742" s="61">
        <v>40361</v>
      </c>
      <c r="E2742">
        <v>462.5</v>
      </c>
      <c r="G2742" s="61">
        <v>40361</v>
      </c>
      <c r="H2742">
        <v>71.650000000000006</v>
      </c>
    </row>
    <row r="2743" spans="1:8" x14ac:dyDescent="0.45">
      <c r="A2743" s="61">
        <v>40364</v>
      </c>
      <c r="B2743">
        <v>444</v>
      </c>
      <c r="D2743" s="61">
        <v>40364</v>
      </c>
      <c r="E2743">
        <v>462.5</v>
      </c>
      <c r="G2743" s="61">
        <v>40364</v>
      </c>
      <c r="H2743">
        <v>71.47</v>
      </c>
    </row>
    <row r="2744" spans="1:8" x14ac:dyDescent="0.45">
      <c r="A2744" s="61">
        <v>40365</v>
      </c>
      <c r="B2744">
        <v>440.5</v>
      </c>
      <c r="D2744" s="61">
        <v>40365</v>
      </c>
      <c r="E2744">
        <v>460.5</v>
      </c>
      <c r="G2744" s="61">
        <v>40365</v>
      </c>
      <c r="H2744">
        <v>71.45</v>
      </c>
    </row>
    <row r="2745" spans="1:8" x14ac:dyDescent="0.45">
      <c r="A2745" s="61">
        <v>40366</v>
      </c>
      <c r="B2745">
        <v>439.5</v>
      </c>
      <c r="D2745" s="61">
        <v>40366</v>
      </c>
      <c r="E2745">
        <v>459.5</v>
      </c>
      <c r="G2745" s="61">
        <v>40366</v>
      </c>
      <c r="H2745">
        <v>73.510000000000005</v>
      </c>
    </row>
    <row r="2746" spans="1:8" x14ac:dyDescent="0.45">
      <c r="A2746" s="61">
        <v>40367</v>
      </c>
      <c r="B2746">
        <v>445</v>
      </c>
      <c r="D2746" s="61">
        <v>40367</v>
      </c>
      <c r="E2746">
        <v>465</v>
      </c>
      <c r="G2746" s="61">
        <v>40367</v>
      </c>
      <c r="H2746">
        <v>74.709999999999994</v>
      </c>
    </row>
    <row r="2747" spans="1:8" x14ac:dyDescent="0.45">
      <c r="A2747" s="61">
        <v>40368</v>
      </c>
      <c r="B2747">
        <v>446</v>
      </c>
      <c r="D2747" s="61">
        <v>40368</v>
      </c>
      <c r="E2747">
        <v>464</v>
      </c>
      <c r="G2747" s="61">
        <v>40368</v>
      </c>
      <c r="H2747">
        <v>75.42</v>
      </c>
    </row>
    <row r="2748" spans="1:8" x14ac:dyDescent="0.45">
      <c r="A2748" s="61">
        <v>40371</v>
      </c>
      <c r="B2748">
        <v>446</v>
      </c>
      <c r="D2748" s="61">
        <v>40371</v>
      </c>
      <c r="E2748">
        <v>464</v>
      </c>
      <c r="G2748" s="61">
        <v>40371</v>
      </c>
      <c r="H2748">
        <v>74.37</v>
      </c>
    </row>
    <row r="2749" spans="1:8" x14ac:dyDescent="0.45">
      <c r="A2749" s="61">
        <v>40372</v>
      </c>
      <c r="B2749">
        <v>446</v>
      </c>
      <c r="D2749" s="61">
        <v>40372</v>
      </c>
      <c r="E2749">
        <v>463.5</v>
      </c>
      <c r="G2749" s="61">
        <v>40372</v>
      </c>
      <c r="H2749">
        <v>76.650000000000006</v>
      </c>
    </row>
    <row r="2750" spans="1:8" x14ac:dyDescent="0.45">
      <c r="A2750" s="61">
        <v>40373</v>
      </c>
      <c r="B2750">
        <v>451</v>
      </c>
      <c r="D2750" s="61">
        <v>40373</v>
      </c>
      <c r="E2750">
        <v>469</v>
      </c>
      <c r="G2750" s="61">
        <v>40373</v>
      </c>
      <c r="H2750">
        <v>76.77</v>
      </c>
    </row>
    <row r="2751" spans="1:8" x14ac:dyDescent="0.45">
      <c r="A2751" s="61">
        <v>40374</v>
      </c>
      <c r="B2751">
        <v>459</v>
      </c>
      <c r="D2751" s="61">
        <v>40374</v>
      </c>
      <c r="E2751">
        <v>477.5</v>
      </c>
      <c r="G2751" s="61">
        <v>40374</v>
      </c>
      <c r="H2751">
        <v>76.19</v>
      </c>
    </row>
    <row r="2752" spans="1:8" x14ac:dyDescent="0.45">
      <c r="A2752" s="61">
        <v>40375</v>
      </c>
      <c r="B2752">
        <v>463</v>
      </c>
      <c r="D2752" s="61">
        <v>40375</v>
      </c>
      <c r="E2752">
        <v>480</v>
      </c>
      <c r="G2752" s="61">
        <v>40375</v>
      </c>
      <c r="H2752">
        <v>75.37</v>
      </c>
    </row>
    <row r="2753" spans="1:8" x14ac:dyDescent="0.45">
      <c r="A2753" s="61">
        <v>40378</v>
      </c>
      <c r="B2753">
        <v>462.5</v>
      </c>
      <c r="D2753" s="61">
        <v>40378</v>
      </c>
      <c r="E2753">
        <v>479.5</v>
      </c>
      <c r="G2753" s="61">
        <v>40378</v>
      </c>
      <c r="H2753">
        <v>75.62</v>
      </c>
    </row>
    <row r="2754" spans="1:8" x14ac:dyDescent="0.45">
      <c r="A2754" s="61">
        <v>40379</v>
      </c>
      <c r="B2754">
        <v>463.5</v>
      </c>
      <c r="D2754" s="61">
        <v>40379</v>
      </c>
      <c r="E2754">
        <v>481.5</v>
      </c>
      <c r="G2754" s="61">
        <v>40379</v>
      </c>
      <c r="H2754">
        <v>76.22</v>
      </c>
    </row>
    <row r="2755" spans="1:8" x14ac:dyDescent="0.45">
      <c r="A2755" s="61">
        <v>40380</v>
      </c>
      <c r="B2755">
        <v>460</v>
      </c>
      <c r="D2755" s="61">
        <v>40380</v>
      </c>
      <c r="E2755">
        <v>478</v>
      </c>
      <c r="G2755" s="61">
        <v>40380</v>
      </c>
      <c r="H2755">
        <v>75.37</v>
      </c>
    </row>
    <row r="2756" spans="1:8" x14ac:dyDescent="0.45">
      <c r="A2756" s="61">
        <v>40381</v>
      </c>
      <c r="B2756">
        <v>459</v>
      </c>
      <c r="D2756" s="61">
        <v>40381</v>
      </c>
      <c r="E2756">
        <v>476.5</v>
      </c>
      <c r="G2756" s="61">
        <v>40381</v>
      </c>
      <c r="H2756">
        <v>77.819999999999993</v>
      </c>
    </row>
    <row r="2757" spans="1:8" x14ac:dyDescent="0.45">
      <c r="A2757" s="61">
        <v>40382</v>
      </c>
      <c r="B2757">
        <v>463</v>
      </c>
      <c r="D2757" s="61">
        <v>40382</v>
      </c>
      <c r="E2757">
        <v>482</v>
      </c>
      <c r="G2757" s="61">
        <v>40382</v>
      </c>
      <c r="H2757">
        <v>77.45</v>
      </c>
    </row>
    <row r="2758" spans="1:8" x14ac:dyDescent="0.45">
      <c r="A2758" s="61">
        <v>40385</v>
      </c>
      <c r="B2758">
        <v>466</v>
      </c>
      <c r="D2758" s="61">
        <v>40385</v>
      </c>
      <c r="E2758">
        <v>484</v>
      </c>
      <c r="G2758" s="61">
        <v>40385</v>
      </c>
      <c r="H2758">
        <v>77.5</v>
      </c>
    </row>
    <row r="2759" spans="1:8" x14ac:dyDescent="0.45">
      <c r="A2759" s="61">
        <v>40386</v>
      </c>
      <c r="B2759">
        <v>465.5</v>
      </c>
      <c r="D2759" s="61">
        <v>40386</v>
      </c>
      <c r="E2759">
        <v>483</v>
      </c>
      <c r="G2759" s="61">
        <v>40386</v>
      </c>
      <c r="H2759">
        <v>76.13</v>
      </c>
    </row>
    <row r="2760" spans="1:8" x14ac:dyDescent="0.45">
      <c r="A2760" s="61">
        <v>40387</v>
      </c>
      <c r="B2760">
        <v>460</v>
      </c>
      <c r="D2760" s="61">
        <v>40387</v>
      </c>
      <c r="E2760">
        <v>478</v>
      </c>
      <c r="G2760" s="61">
        <v>40387</v>
      </c>
      <c r="H2760">
        <v>76.06</v>
      </c>
    </row>
    <row r="2761" spans="1:8" x14ac:dyDescent="0.45">
      <c r="A2761" s="61">
        <v>40388</v>
      </c>
      <c r="B2761">
        <v>460.5</v>
      </c>
      <c r="D2761" s="61">
        <v>40388</v>
      </c>
      <c r="E2761">
        <v>480</v>
      </c>
      <c r="G2761" s="61">
        <v>40388</v>
      </c>
      <c r="H2761">
        <v>77.59</v>
      </c>
    </row>
    <row r="2762" spans="1:8" x14ac:dyDescent="0.45">
      <c r="A2762" s="61">
        <v>40389</v>
      </c>
      <c r="B2762">
        <v>461.5</v>
      </c>
      <c r="D2762" s="61">
        <v>40389</v>
      </c>
      <c r="E2762">
        <v>479.5</v>
      </c>
      <c r="G2762" s="61">
        <v>40389</v>
      </c>
      <c r="H2762">
        <v>78.180000000000007</v>
      </c>
    </row>
    <row r="2763" spans="1:8" x14ac:dyDescent="0.45">
      <c r="A2763" s="61">
        <v>40392</v>
      </c>
      <c r="B2763">
        <v>462.5</v>
      </c>
      <c r="D2763" s="61">
        <v>40392</v>
      </c>
      <c r="E2763">
        <v>482.5</v>
      </c>
      <c r="G2763" s="61">
        <v>40392</v>
      </c>
      <c r="H2763">
        <v>80.819999999999993</v>
      </c>
    </row>
    <row r="2764" spans="1:8" x14ac:dyDescent="0.45">
      <c r="A2764" s="61">
        <v>40393</v>
      </c>
      <c r="B2764">
        <v>479.5</v>
      </c>
      <c r="D2764" s="61">
        <v>40393</v>
      </c>
      <c r="E2764">
        <v>495.5</v>
      </c>
      <c r="G2764" s="61">
        <v>40393</v>
      </c>
      <c r="H2764">
        <v>82.68</v>
      </c>
    </row>
    <row r="2765" spans="1:8" x14ac:dyDescent="0.45">
      <c r="A2765" s="61">
        <v>40394</v>
      </c>
      <c r="B2765">
        <v>481.5</v>
      </c>
      <c r="D2765" s="61">
        <v>40394</v>
      </c>
      <c r="E2765">
        <v>497.5</v>
      </c>
      <c r="G2765" s="61">
        <v>40394</v>
      </c>
      <c r="H2765">
        <v>82.2</v>
      </c>
    </row>
    <row r="2766" spans="1:8" x14ac:dyDescent="0.45">
      <c r="A2766" s="61">
        <v>40395</v>
      </c>
      <c r="B2766">
        <v>498.5</v>
      </c>
      <c r="D2766" s="61">
        <v>40395</v>
      </c>
      <c r="E2766">
        <v>513.5</v>
      </c>
      <c r="G2766" s="61">
        <v>40395</v>
      </c>
      <c r="H2766">
        <v>81.61</v>
      </c>
    </row>
    <row r="2767" spans="1:8" x14ac:dyDescent="0.45">
      <c r="A2767" s="61">
        <v>40396</v>
      </c>
      <c r="B2767">
        <v>498.5</v>
      </c>
      <c r="D2767" s="61">
        <v>40396</v>
      </c>
      <c r="E2767">
        <v>513.5</v>
      </c>
      <c r="G2767" s="61">
        <v>40396</v>
      </c>
      <c r="H2767">
        <v>80.16</v>
      </c>
    </row>
    <row r="2768" spans="1:8" x14ac:dyDescent="0.45">
      <c r="A2768" s="61">
        <v>40399</v>
      </c>
      <c r="B2768">
        <v>496.5</v>
      </c>
      <c r="D2768" s="61">
        <v>40399</v>
      </c>
      <c r="E2768">
        <v>512</v>
      </c>
      <c r="G2768" s="61">
        <v>40399</v>
      </c>
      <c r="H2768">
        <v>80.989999999999995</v>
      </c>
    </row>
    <row r="2769" spans="1:8" x14ac:dyDescent="0.45">
      <c r="A2769" s="61">
        <v>40400</v>
      </c>
      <c r="B2769">
        <v>499.5</v>
      </c>
      <c r="D2769" s="61">
        <v>40400</v>
      </c>
      <c r="E2769">
        <v>514.5</v>
      </c>
      <c r="G2769" s="61">
        <v>40400</v>
      </c>
      <c r="H2769">
        <v>79.599999999999994</v>
      </c>
    </row>
    <row r="2770" spans="1:8" x14ac:dyDescent="0.45">
      <c r="A2770" s="61">
        <v>40401</v>
      </c>
      <c r="B2770">
        <v>497.5</v>
      </c>
      <c r="D2770" s="61">
        <v>40401</v>
      </c>
      <c r="E2770">
        <v>513</v>
      </c>
      <c r="G2770" s="61">
        <v>40401</v>
      </c>
      <c r="H2770">
        <v>77.64</v>
      </c>
    </row>
    <row r="2771" spans="1:8" x14ac:dyDescent="0.45">
      <c r="A2771" s="61">
        <v>40402</v>
      </c>
      <c r="B2771">
        <v>498</v>
      </c>
      <c r="D2771" s="61">
        <v>40402</v>
      </c>
      <c r="E2771">
        <v>515.5</v>
      </c>
      <c r="G2771" s="61">
        <v>40402</v>
      </c>
      <c r="H2771">
        <v>75.52</v>
      </c>
    </row>
    <row r="2772" spans="1:8" x14ac:dyDescent="0.45">
      <c r="A2772" s="61">
        <v>40403</v>
      </c>
      <c r="B2772">
        <v>494.5</v>
      </c>
      <c r="D2772" s="61">
        <v>40403</v>
      </c>
      <c r="E2772">
        <v>512</v>
      </c>
      <c r="G2772" s="61">
        <v>40403</v>
      </c>
      <c r="H2772">
        <v>75.11</v>
      </c>
    </row>
    <row r="2773" spans="1:8" x14ac:dyDescent="0.45">
      <c r="A2773" s="61">
        <v>40406</v>
      </c>
      <c r="B2773">
        <v>493</v>
      </c>
      <c r="D2773" s="61">
        <v>40406</v>
      </c>
      <c r="E2773">
        <v>510</v>
      </c>
      <c r="G2773" s="61">
        <v>40406</v>
      </c>
      <c r="H2773">
        <v>74.849999999999994</v>
      </c>
    </row>
    <row r="2774" spans="1:8" x14ac:dyDescent="0.45">
      <c r="A2774" s="61">
        <v>40407</v>
      </c>
      <c r="B2774">
        <v>493</v>
      </c>
      <c r="D2774" s="61">
        <v>40407</v>
      </c>
      <c r="E2774">
        <v>510</v>
      </c>
      <c r="G2774" s="61">
        <v>40407</v>
      </c>
      <c r="H2774">
        <v>76.930000000000007</v>
      </c>
    </row>
    <row r="2775" spans="1:8" x14ac:dyDescent="0.45">
      <c r="A2775" s="61">
        <v>40408</v>
      </c>
      <c r="B2775">
        <v>495</v>
      </c>
      <c r="D2775" s="61">
        <v>40408</v>
      </c>
      <c r="E2775">
        <v>512</v>
      </c>
      <c r="G2775" s="61">
        <v>40408</v>
      </c>
      <c r="H2775">
        <v>76.47</v>
      </c>
    </row>
    <row r="2776" spans="1:8" x14ac:dyDescent="0.45">
      <c r="A2776" s="61">
        <v>40409</v>
      </c>
      <c r="B2776">
        <v>490</v>
      </c>
      <c r="D2776" s="61">
        <v>40409</v>
      </c>
      <c r="E2776">
        <v>508.5</v>
      </c>
      <c r="G2776" s="61">
        <v>40409</v>
      </c>
      <c r="H2776">
        <v>75.3</v>
      </c>
    </row>
    <row r="2777" spans="1:8" x14ac:dyDescent="0.45">
      <c r="A2777" s="61">
        <v>40410</v>
      </c>
      <c r="B2777">
        <v>488</v>
      </c>
      <c r="D2777" s="61">
        <v>40410</v>
      </c>
      <c r="E2777">
        <v>507</v>
      </c>
      <c r="G2777" s="61">
        <v>40410</v>
      </c>
      <c r="H2777">
        <v>74.260000000000005</v>
      </c>
    </row>
    <row r="2778" spans="1:8" x14ac:dyDescent="0.45">
      <c r="A2778" s="61">
        <v>40413</v>
      </c>
      <c r="B2778">
        <v>488.5</v>
      </c>
      <c r="D2778" s="61">
        <v>40413</v>
      </c>
      <c r="E2778">
        <v>506</v>
      </c>
      <c r="G2778" s="61">
        <v>40413</v>
      </c>
      <c r="H2778">
        <v>73.62</v>
      </c>
    </row>
    <row r="2779" spans="1:8" x14ac:dyDescent="0.45">
      <c r="A2779" s="61">
        <v>40414</v>
      </c>
      <c r="B2779">
        <v>485.5</v>
      </c>
      <c r="D2779" s="61">
        <v>40414</v>
      </c>
      <c r="E2779">
        <v>503</v>
      </c>
      <c r="G2779" s="61">
        <v>40414</v>
      </c>
      <c r="H2779">
        <v>72.38</v>
      </c>
    </row>
    <row r="2780" spans="1:8" x14ac:dyDescent="0.45">
      <c r="A2780" s="61">
        <v>40415</v>
      </c>
      <c r="B2780">
        <v>480.5</v>
      </c>
      <c r="D2780" s="61">
        <v>40415</v>
      </c>
      <c r="E2780">
        <v>497</v>
      </c>
      <c r="G2780" s="61">
        <v>40415</v>
      </c>
      <c r="H2780">
        <v>73.48</v>
      </c>
    </row>
    <row r="2781" spans="1:8" x14ac:dyDescent="0.45">
      <c r="A2781" s="61">
        <v>40416</v>
      </c>
      <c r="B2781">
        <v>481</v>
      </c>
      <c r="D2781" s="61">
        <v>40416</v>
      </c>
      <c r="E2781">
        <v>498</v>
      </c>
      <c r="G2781" s="61">
        <v>40416</v>
      </c>
      <c r="H2781">
        <v>75.02</v>
      </c>
    </row>
    <row r="2782" spans="1:8" x14ac:dyDescent="0.45">
      <c r="A2782" s="61">
        <v>40417</v>
      </c>
      <c r="B2782">
        <v>483</v>
      </c>
      <c r="D2782" s="61">
        <v>40417</v>
      </c>
      <c r="E2782">
        <v>500</v>
      </c>
      <c r="G2782" s="61">
        <v>40417</v>
      </c>
      <c r="H2782">
        <v>76.650000000000006</v>
      </c>
    </row>
    <row r="2783" spans="1:8" x14ac:dyDescent="0.45">
      <c r="A2783" s="61">
        <v>40420</v>
      </c>
      <c r="B2783">
        <v>483</v>
      </c>
      <c r="D2783" s="61">
        <v>40420</v>
      </c>
      <c r="E2783">
        <v>500</v>
      </c>
      <c r="G2783" s="61">
        <v>40420</v>
      </c>
      <c r="H2783">
        <v>76.599999999999994</v>
      </c>
    </row>
    <row r="2784" spans="1:8" x14ac:dyDescent="0.45">
      <c r="A2784" s="61">
        <v>40421</v>
      </c>
      <c r="B2784">
        <v>480</v>
      </c>
      <c r="D2784" s="61">
        <v>40421</v>
      </c>
      <c r="E2784">
        <v>496.5</v>
      </c>
      <c r="G2784" s="61">
        <v>40421</v>
      </c>
      <c r="H2784">
        <v>74.64</v>
      </c>
    </row>
    <row r="2785" spans="1:8" x14ac:dyDescent="0.45">
      <c r="A2785" s="61">
        <v>40422</v>
      </c>
      <c r="B2785">
        <v>475.5</v>
      </c>
      <c r="D2785" s="61">
        <v>40422</v>
      </c>
      <c r="E2785">
        <v>492</v>
      </c>
      <c r="G2785" s="61">
        <v>40422</v>
      </c>
      <c r="H2785">
        <v>76.349999999999994</v>
      </c>
    </row>
    <row r="2786" spans="1:8" x14ac:dyDescent="0.45">
      <c r="A2786" s="61">
        <v>40423</v>
      </c>
      <c r="B2786">
        <v>475.5</v>
      </c>
      <c r="D2786" s="61">
        <v>40423</v>
      </c>
      <c r="E2786">
        <v>492.5</v>
      </c>
      <c r="G2786" s="61">
        <v>40423</v>
      </c>
      <c r="H2786">
        <v>76.930000000000007</v>
      </c>
    </row>
    <row r="2787" spans="1:8" x14ac:dyDescent="0.45">
      <c r="A2787" s="61">
        <v>40424</v>
      </c>
      <c r="B2787">
        <v>471</v>
      </c>
      <c r="D2787" s="61">
        <v>40424</v>
      </c>
      <c r="E2787">
        <v>490</v>
      </c>
      <c r="G2787" s="61">
        <v>40424</v>
      </c>
      <c r="H2787">
        <v>76.67</v>
      </c>
    </row>
    <row r="2788" spans="1:8" x14ac:dyDescent="0.45">
      <c r="A2788" s="61">
        <v>40427</v>
      </c>
      <c r="B2788">
        <v>471</v>
      </c>
      <c r="D2788" s="61">
        <v>40427</v>
      </c>
      <c r="E2788">
        <v>490</v>
      </c>
      <c r="G2788" s="61">
        <v>40427</v>
      </c>
      <c r="H2788">
        <v>76.87</v>
      </c>
    </row>
    <row r="2789" spans="1:8" x14ac:dyDescent="0.45">
      <c r="A2789" s="61">
        <v>40428</v>
      </c>
      <c r="B2789">
        <v>472</v>
      </c>
      <c r="D2789" s="61">
        <v>40428</v>
      </c>
      <c r="E2789">
        <v>491</v>
      </c>
      <c r="G2789" s="61">
        <v>40428</v>
      </c>
      <c r="H2789">
        <v>77.739999999999995</v>
      </c>
    </row>
    <row r="2790" spans="1:8" x14ac:dyDescent="0.45">
      <c r="A2790" s="61">
        <v>40429</v>
      </c>
      <c r="B2790">
        <v>468</v>
      </c>
      <c r="D2790" s="61">
        <v>40429</v>
      </c>
      <c r="E2790">
        <v>487</v>
      </c>
      <c r="G2790" s="61">
        <v>40429</v>
      </c>
      <c r="H2790">
        <v>78.17</v>
      </c>
    </row>
    <row r="2791" spans="1:8" x14ac:dyDescent="0.45">
      <c r="A2791" s="61">
        <v>40430</v>
      </c>
      <c r="B2791">
        <v>470</v>
      </c>
      <c r="D2791" s="61">
        <v>40430</v>
      </c>
      <c r="E2791">
        <v>489</v>
      </c>
      <c r="G2791" s="61">
        <v>40430</v>
      </c>
      <c r="H2791">
        <v>77.47</v>
      </c>
    </row>
    <row r="2792" spans="1:8" x14ac:dyDescent="0.45">
      <c r="A2792" s="61">
        <v>40431</v>
      </c>
      <c r="B2792">
        <v>467.5</v>
      </c>
      <c r="D2792" s="61">
        <v>40431</v>
      </c>
      <c r="E2792">
        <v>486</v>
      </c>
      <c r="G2792" s="61">
        <v>40431</v>
      </c>
      <c r="H2792">
        <v>78.16</v>
      </c>
    </row>
    <row r="2793" spans="1:8" x14ac:dyDescent="0.45">
      <c r="A2793" s="61">
        <v>40434</v>
      </c>
      <c r="B2793">
        <v>466</v>
      </c>
      <c r="D2793" s="61">
        <v>40434</v>
      </c>
      <c r="E2793">
        <v>484</v>
      </c>
      <c r="G2793" s="61">
        <v>40434</v>
      </c>
      <c r="H2793">
        <v>79.03</v>
      </c>
    </row>
    <row r="2794" spans="1:8" x14ac:dyDescent="0.45">
      <c r="A2794" s="61">
        <v>40435</v>
      </c>
      <c r="B2794">
        <v>466.5</v>
      </c>
      <c r="D2794" s="61">
        <v>40435</v>
      </c>
      <c r="E2794">
        <v>484.5</v>
      </c>
      <c r="G2794" s="61">
        <v>40435</v>
      </c>
      <c r="H2794">
        <v>79.16</v>
      </c>
    </row>
    <row r="2795" spans="1:8" x14ac:dyDescent="0.45">
      <c r="A2795" s="61">
        <v>40436</v>
      </c>
      <c r="B2795">
        <v>469.5</v>
      </c>
      <c r="D2795" s="61">
        <v>40436</v>
      </c>
      <c r="E2795">
        <v>486</v>
      </c>
      <c r="G2795" s="61">
        <v>40436</v>
      </c>
      <c r="H2795">
        <v>78.91</v>
      </c>
    </row>
    <row r="2796" spans="1:8" x14ac:dyDescent="0.45">
      <c r="A2796" s="61">
        <v>40437</v>
      </c>
      <c r="B2796">
        <v>466.5</v>
      </c>
      <c r="D2796" s="61">
        <v>40437</v>
      </c>
      <c r="E2796">
        <v>484</v>
      </c>
      <c r="G2796" s="61">
        <v>40437</v>
      </c>
      <c r="H2796">
        <v>78.48</v>
      </c>
    </row>
    <row r="2797" spans="1:8" x14ac:dyDescent="0.45">
      <c r="A2797" s="61">
        <v>40438</v>
      </c>
      <c r="B2797">
        <v>465.5</v>
      </c>
      <c r="D2797" s="61">
        <v>40438</v>
      </c>
      <c r="E2797">
        <v>484</v>
      </c>
      <c r="G2797" s="61">
        <v>40438</v>
      </c>
      <c r="H2797">
        <v>78.209999999999994</v>
      </c>
    </row>
    <row r="2798" spans="1:8" x14ac:dyDescent="0.45">
      <c r="A2798" s="61">
        <v>40441</v>
      </c>
      <c r="B2798">
        <v>463</v>
      </c>
      <c r="D2798" s="61">
        <v>40441</v>
      </c>
      <c r="E2798">
        <v>481</v>
      </c>
      <c r="G2798" s="61">
        <v>40441</v>
      </c>
      <c r="H2798">
        <v>79.319999999999993</v>
      </c>
    </row>
    <row r="2799" spans="1:8" x14ac:dyDescent="0.45">
      <c r="A2799" s="61">
        <v>40442</v>
      </c>
      <c r="B2799">
        <v>464.5</v>
      </c>
      <c r="D2799" s="61">
        <v>40442</v>
      </c>
      <c r="E2799">
        <v>483</v>
      </c>
      <c r="G2799" s="61">
        <v>40442</v>
      </c>
      <c r="H2799">
        <v>78.42</v>
      </c>
    </row>
    <row r="2800" spans="1:8" x14ac:dyDescent="0.45">
      <c r="A2800" s="61">
        <v>40443</v>
      </c>
      <c r="B2800">
        <v>462</v>
      </c>
      <c r="D2800" s="61">
        <v>40443</v>
      </c>
      <c r="E2800">
        <v>480</v>
      </c>
      <c r="G2800" s="61">
        <v>40443</v>
      </c>
      <c r="H2800">
        <v>77.95</v>
      </c>
    </row>
    <row r="2801" spans="1:8" x14ac:dyDescent="0.45">
      <c r="A2801" s="61">
        <v>40444</v>
      </c>
      <c r="B2801">
        <v>462</v>
      </c>
      <c r="D2801" s="61">
        <v>40444</v>
      </c>
      <c r="E2801">
        <v>480</v>
      </c>
      <c r="G2801" s="61">
        <v>40444</v>
      </c>
      <c r="H2801">
        <v>78.11</v>
      </c>
    </row>
    <row r="2802" spans="1:8" x14ac:dyDescent="0.45">
      <c r="A2802" s="61">
        <v>40445</v>
      </c>
      <c r="B2802">
        <v>463.5</v>
      </c>
      <c r="D2802" s="61">
        <v>40445</v>
      </c>
      <c r="E2802">
        <v>482</v>
      </c>
      <c r="G2802" s="61">
        <v>40445</v>
      </c>
      <c r="H2802">
        <v>78.87</v>
      </c>
    </row>
    <row r="2803" spans="1:8" x14ac:dyDescent="0.45">
      <c r="A2803" s="61">
        <v>40448</v>
      </c>
      <c r="B2803">
        <v>465</v>
      </c>
      <c r="D2803" s="61">
        <v>40448</v>
      </c>
      <c r="E2803">
        <v>483.5</v>
      </c>
      <c r="G2803" s="61">
        <v>40448</v>
      </c>
      <c r="H2803">
        <v>78.569999999999993</v>
      </c>
    </row>
    <row r="2804" spans="1:8" x14ac:dyDescent="0.45">
      <c r="A2804" s="61">
        <v>40449</v>
      </c>
      <c r="B2804">
        <v>467</v>
      </c>
      <c r="D2804" s="61">
        <v>40449</v>
      </c>
      <c r="E2804">
        <v>485.5</v>
      </c>
      <c r="G2804" s="61">
        <v>40449</v>
      </c>
      <c r="H2804">
        <v>78.709999999999994</v>
      </c>
    </row>
    <row r="2805" spans="1:8" x14ac:dyDescent="0.45">
      <c r="A2805" s="61">
        <v>40450</v>
      </c>
      <c r="B2805">
        <v>467</v>
      </c>
      <c r="D2805" s="61">
        <v>40450</v>
      </c>
      <c r="E2805">
        <v>487</v>
      </c>
      <c r="G2805" s="61">
        <v>40450</v>
      </c>
      <c r="H2805">
        <v>80.77</v>
      </c>
    </row>
    <row r="2806" spans="1:8" x14ac:dyDescent="0.45">
      <c r="A2806" s="61">
        <v>40451</v>
      </c>
      <c r="B2806">
        <v>469</v>
      </c>
      <c r="D2806" s="61">
        <v>40451</v>
      </c>
      <c r="E2806">
        <v>489</v>
      </c>
      <c r="G2806" s="61">
        <v>40451</v>
      </c>
      <c r="H2806">
        <v>82.31</v>
      </c>
    </row>
    <row r="2807" spans="1:8" x14ac:dyDescent="0.45">
      <c r="A2807" s="61">
        <v>40452</v>
      </c>
      <c r="B2807">
        <v>475</v>
      </c>
      <c r="D2807" s="61">
        <v>40452</v>
      </c>
      <c r="E2807">
        <v>495</v>
      </c>
      <c r="G2807" s="61">
        <v>40452</v>
      </c>
      <c r="H2807">
        <v>83.75</v>
      </c>
    </row>
    <row r="2808" spans="1:8" x14ac:dyDescent="0.45">
      <c r="A2808" s="61">
        <v>40455</v>
      </c>
      <c r="B2808">
        <v>482</v>
      </c>
      <c r="D2808" s="61">
        <v>40455</v>
      </c>
      <c r="E2808">
        <v>502</v>
      </c>
      <c r="G2808" s="61">
        <v>40455</v>
      </c>
      <c r="H2808">
        <v>83.28</v>
      </c>
    </row>
    <row r="2809" spans="1:8" x14ac:dyDescent="0.45">
      <c r="A2809" s="61">
        <v>40456</v>
      </c>
      <c r="B2809">
        <v>488</v>
      </c>
      <c r="D2809" s="61">
        <v>40456</v>
      </c>
      <c r="E2809">
        <v>508</v>
      </c>
      <c r="G2809" s="61">
        <v>40456</v>
      </c>
      <c r="H2809">
        <v>84.84</v>
      </c>
    </row>
    <row r="2810" spans="1:8" x14ac:dyDescent="0.45">
      <c r="A2810" s="61">
        <v>40457</v>
      </c>
      <c r="B2810">
        <v>498.5</v>
      </c>
      <c r="D2810" s="61">
        <v>40457</v>
      </c>
      <c r="E2810">
        <v>518.5</v>
      </c>
      <c r="G2810" s="61">
        <v>40457</v>
      </c>
      <c r="H2810">
        <v>85.06</v>
      </c>
    </row>
    <row r="2811" spans="1:8" x14ac:dyDescent="0.45">
      <c r="A2811" s="61">
        <v>40458</v>
      </c>
      <c r="B2811">
        <v>503</v>
      </c>
      <c r="D2811" s="61">
        <v>40458</v>
      </c>
      <c r="E2811">
        <v>523</v>
      </c>
      <c r="G2811" s="61">
        <v>40458</v>
      </c>
      <c r="H2811">
        <v>83.43</v>
      </c>
    </row>
    <row r="2812" spans="1:8" x14ac:dyDescent="0.45">
      <c r="A2812" s="61">
        <v>40459</v>
      </c>
      <c r="B2812">
        <v>504.5</v>
      </c>
      <c r="D2812" s="61">
        <v>40459</v>
      </c>
      <c r="E2812">
        <v>525</v>
      </c>
      <c r="G2812" s="61">
        <v>40459</v>
      </c>
      <c r="H2812">
        <v>84.03</v>
      </c>
    </row>
    <row r="2813" spans="1:8" x14ac:dyDescent="0.45">
      <c r="A2813" s="61">
        <v>40462</v>
      </c>
      <c r="B2813">
        <v>512</v>
      </c>
      <c r="D2813" s="61">
        <v>40462</v>
      </c>
      <c r="E2813">
        <v>531</v>
      </c>
      <c r="G2813" s="61">
        <v>40462</v>
      </c>
      <c r="H2813">
        <v>83.72</v>
      </c>
    </row>
    <row r="2814" spans="1:8" x14ac:dyDescent="0.45">
      <c r="A2814" s="61">
        <v>40463</v>
      </c>
      <c r="B2814">
        <v>510.5</v>
      </c>
      <c r="D2814" s="61">
        <v>40463</v>
      </c>
      <c r="E2814">
        <v>529.5</v>
      </c>
      <c r="G2814" s="61">
        <v>40463</v>
      </c>
      <c r="H2814">
        <v>83.5</v>
      </c>
    </row>
    <row r="2815" spans="1:8" x14ac:dyDescent="0.45">
      <c r="A2815" s="61">
        <v>40464</v>
      </c>
      <c r="B2815">
        <v>504.5</v>
      </c>
      <c r="D2815" s="61">
        <v>40464</v>
      </c>
      <c r="E2815">
        <v>522.5</v>
      </c>
      <c r="G2815" s="61">
        <v>40464</v>
      </c>
      <c r="H2815">
        <v>84.64</v>
      </c>
    </row>
    <row r="2816" spans="1:8" x14ac:dyDescent="0.45">
      <c r="A2816" s="61">
        <v>40465</v>
      </c>
      <c r="B2816">
        <v>504</v>
      </c>
      <c r="D2816" s="61">
        <v>40465</v>
      </c>
      <c r="E2816">
        <v>521</v>
      </c>
      <c r="G2816" s="61">
        <v>40465</v>
      </c>
      <c r="H2816">
        <v>84.53</v>
      </c>
    </row>
    <row r="2817" spans="1:8" x14ac:dyDescent="0.45">
      <c r="A2817" s="61">
        <v>40466</v>
      </c>
      <c r="B2817">
        <v>498</v>
      </c>
      <c r="D2817" s="61">
        <v>40466</v>
      </c>
      <c r="E2817">
        <v>517</v>
      </c>
      <c r="G2817" s="61">
        <v>40466</v>
      </c>
      <c r="H2817">
        <v>82.45</v>
      </c>
    </row>
    <row r="2818" spans="1:8" x14ac:dyDescent="0.45">
      <c r="A2818" s="61">
        <v>40469</v>
      </c>
      <c r="B2818">
        <v>496</v>
      </c>
      <c r="D2818" s="61">
        <v>40469</v>
      </c>
      <c r="E2818">
        <v>515</v>
      </c>
      <c r="G2818" s="61">
        <v>40469</v>
      </c>
      <c r="H2818">
        <v>84.37</v>
      </c>
    </row>
    <row r="2819" spans="1:8" x14ac:dyDescent="0.45">
      <c r="A2819" s="61">
        <v>40470</v>
      </c>
      <c r="B2819">
        <v>497</v>
      </c>
      <c r="D2819" s="61">
        <v>40470</v>
      </c>
      <c r="E2819">
        <v>515.5</v>
      </c>
      <c r="G2819" s="61">
        <v>40470</v>
      </c>
      <c r="H2819">
        <v>81.099999999999994</v>
      </c>
    </row>
    <row r="2820" spans="1:8" x14ac:dyDescent="0.45">
      <c r="A2820" s="61">
        <v>40471</v>
      </c>
      <c r="B2820">
        <v>494</v>
      </c>
      <c r="D2820" s="61">
        <v>40471</v>
      </c>
      <c r="E2820">
        <v>513</v>
      </c>
      <c r="G2820" s="61">
        <v>40471</v>
      </c>
      <c r="H2820">
        <v>83.6</v>
      </c>
    </row>
    <row r="2821" spans="1:8" x14ac:dyDescent="0.45">
      <c r="A2821" s="61">
        <v>40472</v>
      </c>
      <c r="B2821">
        <v>490</v>
      </c>
      <c r="D2821" s="61">
        <v>40472</v>
      </c>
      <c r="E2821">
        <v>507.5</v>
      </c>
      <c r="G2821" s="61">
        <v>40472</v>
      </c>
      <c r="H2821">
        <v>81.83</v>
      </c>
    </row>
    <row r="2822" spans="1:8" x14ac:dyDescent="0.45">
      <c r="A2822" s="61">
        <v>40473</v>
      </c>
      <c r="B2822">
        <v>490</v>
      </c>
      <c r="D2822" s="61">
        <v>40473</v>
      </c>
      <c r="E2822">
        <v>507.5</v>
      </c>
      <c r="G2822" s="61">
        <v>40473</v>
      </c>
      <c r="H2822">
        <v>82.96</v>
      </c>
    </row>
    <row r="2823" spans="1:8" x14ac:dyDescent="0.45">
      <c r="A2823" s="61">
        <v>40476</v>
      </c>
      <c r="B2823">
        <v>488.5</v>
      </c>
      <c r="D2823" s="61">
        <v>40476</v>
      </c>
      <c r="E2823">
        <v>506.5</v>
      </c>
      <c r="G2823" s="61">
        <v>40476</v>
      </c>
      <c r="H2823">
        <v>83.54</v>
      </c>
    </row>
    <row r="2824" spans="1:8" x14ac:dyDescent="0.45">
      <c r="A2824" s="61">
        <v>40477</v>
      </c>
      <c r="B2824">
        <v>492</v>
      </c>
      <c r="D2824" s="61">
        <v>40477</v>
      </c>
      <c r="E2824">
        <v>510</v>
      </c>
      <c r="G2824" s="61">
        <v>40477</v>
      </c>
      <c r="H2824">
        <v>83.66</v>
      </c>
    </row>
    <row r="2825" spans="1:8" x14ac:dyDescent="0.45">
      <c r="A2825" s="61">
        <v>40478</v>
      </c>
      <c r="B2825">
        <v>490</v>
      </c>
      <c r="D2825" s="61">
        <v>40478</v>
      </c>
      <c r="E2825">
        <v>509.5</v>
      </c>
      <c r="G2825" s="61">
        <v>40478</v>
      </c>
      <c r="H2825">
        <v>83.23</v>
      </c>
    </row>
    <row r="2826" spans="1:8" x14ac:dyDescent="0.45">
      <c r="A2826" s="61">
        <v>40479</v>
      </c>
      <c r="B2826">
        <v>492</v>
      </c>
      <c r="D2826" s="61">
        <v>40479</v>
      </c>
      <c r="E2826">
        <v>510.5</v>
      </c>
      <c r="G2826" s="61">
        <v>40479</v>
      </c>
      <c r="H2826">
        <v>83.59</v>
      </c>
    </row>
    <row r="2827" spans="1:8" x14ac:dyDescent="0.45">
      <c r="A2827" s="61">
        <v>40480</v>
      </c>
      <c r="B2827">
        <v>494</v>
      </c>
      <c r="D2827" s="61">
        <v>40480</v>
      </c>
      <c r="E2827">
        <v>512.5</v>
      </c>
      <c r="G2827" s="61">
        <v>40480</v>
      </c>
      <c r="H2827">
        <v>83.15</v>
      </c>
    </row>
    <row r="2828" spans="1:8" x14ac:dyDescent="0.45">
      <c r="A2828" s="61">
        <v>40483</v>
      </c>
      <c r="B2828">
        <v>493</v>
      </c>
      <c r="D2828" s="61">
        <v>40483</v>
      </c>
      <c r="E2828">
        <v>510</v>
      </c>
      <c r="G2828" s="61">
        <v>40483</v>
      </c>
      <c r="H2828">
        <v>84.62</v>
      </c>
    </row>
    <row r="2829" spans="1:8" x14ac:dyDescent="0.45">
      <c r="A2829" s="61">
        <v>40484</v>
      </c>
      <c r="B2829">
        <v>499</v>
      </c>
      <c r="D2829" s="61">
        <v>40484</v>
      </c>
      <c r="E2829">
        <v>517</v>
      </c>
      <c r="G2829" s="61">
        <v>40484</v>
      </c>
      <c r="H2829">
        <v>85.41</v>
      </c>
    </row>
    <row r="2830" spans="1:8" x14ac:dyDescent="0.45">
      <c r="A2830" s="61">
        <v>40485</v>
      </c>
      <c r="B2830">
        <v>506.5</v>
      </c>
      <c r="D2830" s="61">
        <v>40485</v>
      </c>
      <c r="E2830">
        <v>526.5</v>
      </c>
      <c r="G2830" s="61">
        <v>40485</v>
      </c>
      <c r="H2830">
        <v>86.38</v>
      </c>
    </row>
    <row r="2831" spans="1:8" x14ac:dyDescent="0.45">
      <c r="A2831" s="61">
        <v>40486</v>
      </c>
      <c r="B2831">
        <v>509</v>
      </c>
      <c r="D2831" s="61">
        <v>40486</v>
      </c>
      <c r="E2831">
        <v>529</v>
      </c>
      <c r="G2831" s="61">
        <v>40486</v>
      </c>
      <c r="H2831">
        <v>88</v>
      </c>
    </row>
    <row r="2832" spans="1:8" x14ac:dyDescent="0.45">
      <c r="A2832" s="61">
        <v>40487</v>
      </c>
      <c r="B2832">
        <v>512.5</v>
      </c>
      <c r="D2832" s="61">
        <v>40487</v>
      </c>
      <c r="E2832">
        <v>533</v>
      </c>
      <c r="G2832" s="61">
        <v>40487</v>
      </c>
      <c r="H2832">
        <v>88.11</v>
      </c>
    </row>
    <row r="2833" spans="1:8" x14ac:dyDescent="0.45">
      <c r="A2833" s="61">
        <v>40490</v>
      </c>
      <c r="B2833">
        <v>507</v>
      </c>
      <c r="D2833" s="61">
        <v>40490</v>
      </c>
      <c r="E2833">
        <v>531.5</v>
      </c>
      <c r="G2833" s="61">
        <v>40490</v>
      </c>
      <c r="H2833">
        <v>88.46</v>
      </c>
    </row>
    <row r="2834" spans="1:8" x14ac:dyDescent="0.45">
      <c r="A2834" s="61">
        <v>40491</v>
      </c>
      <c r="B2834">
        <v>512.5</v>
      </c>
      <c r="D2834" s="61">
        <v>40491</v>
      </c>
      <c r="E2834">
        <v>533</v>
      </c>
      <c r="G2834" s="61">
        <v>40491</v>
      </c>
      <c r="H2834">
        <v>88.33</v>
      </c>
    </row>
    <row r="2835" spans="1:8" x14ac:dyDescent="0.45">
      <c r="A2835" s="61">
        <v>40492</v>
      </c>
      <c r="B2835">
        <v>513</v>
      </c>
      <c r="D2835" s="61">
        <v>40492</v>
      </c>
      <c r="E2835">
        <v>531.5</v>
      </c>
      <c r="G2835" s="61">
        <v>40492</v>
      </c>
      <c r="H2835">
        <v>88.96</v>
      </c>
    </row>
    <row r="2836" spans="1:8" x14ac:dyDescent="0.45">
      <c r="A2836" s="61">
        <v>40493</v>
      </c>
      <c r="B2836">
        <v>513</v>
      </c>
      <c r="D2836" s="61">
        <v>40493</v>
      </c>
      <c r="E2836">
        <v>532.5</v>
      </c>
      <c r="G2836" s="61">
        <v>40493</v>
      </c>
      <c r="H2836">
        <v>88.81</v>
      </c>
    </row>
    <row r="2837" spans="1:8" x14ac:dyDescent="0.45">
      <c r="A2837" s="61">
        <v>40494</v>
      </c>
      <c r="B2837">
        <v>521</v>
      </c>
      <c r="D2837" s="61">
        <v>40494</v>
      </c>
      <c r="E2837">
        <v>541</v>
      </c>
      <c r="G2837" s="61">
        <v>40494</v>
      </c>
      <c r="H2837">
        <v>86.34</v>
      </c>
    </row>
    <row r="2838" spans="1:8" x14ac:dyDescent="0.45">
      <c r="A2838" s="61">
        <v>40497</v>
      </c>
      <c r="B2838">
        <v>512</v>
      </c>
      <c r="D2838" s="61">
        <v>40497</v>
      </c>
      <c r="E2838">
        <v>531.5</v>
      </c>
      <c r="G2838" s="61">
        <v>40497</v>
      </c>
      <c r="H2838">
        <v>86.7</v>
      </c>
    </row>
    <row r="2839" spans="1:8" x14ac:dyDescent="0.45">
      <c r="A2839" s="61">
        <v>40498</v>
      </c>
      <c r="B2839">
        <v>512</v>
      </c>
      <c r="D2839" s="61">
        <v>40498</v>
      </c>
      <c r="E2839">
        <v>531.5</v>
      </c>
      <c r="G2839" s="61">
        <v>40498</v>
      </c>
      <c r="H2839">
        <v>84.73</v>
      </c>
    </row>
    <row r="2840" spans="1:8" x14ac:dyDescent="0.45">
      <c r="A2840" s="61">
        <v>40499</v>
      </c>
      <c r="B2840">
        <v>507.5</v>
      </c>
      <c r="D2840" s="61">
        <v>40499</v>
      </c>
      <c r="E2840">
        <v>526.5</v>
      </c>
      <c r="G2840" s="61">
        <v>40499</v>
      </c>
      <c r="H2840">
        <v>83.28</v>
      </c>
    </row>
    <row r="2841" spans="1:8" x14ac:dyDescent="0.45">
      <c r="A2841" s="61">
        <v>40500</v>
      </c>
      <c r="B2841">
        <v>505.5</v>
      </c>
      <c r="D2841" s="61">
        <v>40500</v>
      </c>
      <c r="E2841">
        <v>524.5</v>
      </c>
      <c r="G2841" s="61">
        <v>40500</v>
      </c>
      <c r="H2841">
        <v>85.05</v>
      </c>
    </row>
    <row r="2842" spans="1:8" x14ac:dyDescent="0.45">
      <c r="A2842" s="61">
        <v>40501</v>
      </c>
      <c r="B2842">
        <v>505.5</v>
      </c>
      <c r="D2842" s="61">
        <v>40501</v>
      </c>
      <c r="E2842">
        <v>524.5</v>
      </c>
      <c r="G2842" s="61">
        <v>40501</v>
      </c>
      <c r="H2842">
        <v>84.34</v>
      </c>
    </row>
    <row r="2843" spans="1:8" x14ac:dyDescent="0.45">
      <c r="A2843" s="61">
        <v>40504</v>
      </c>
      <c r="B2843">
        <v>503</v>
      </c>
      <c r="D2843" s="61">
        <v>40504</v>
      </c>
      <c r="E2843">
        <v>522</v>
      </c>
      <c r="G2843" s="61">
        <v>40504</v>
      </c>
      <c r="H2843">
        <v>83.96</v>
      </c>
    </row>
    <row r="2844" spans="1:8" x14ac:dyDescent="0.45">
      <c r="A2844" s="61">
        <v>40505</v>
      </c>
      <c r="B2844">
        <v>503</v>
      </c>
      <c r="D2844" s="61">
        <v>40505</v>
      </c>
      <c r="E2844">
        <v>522</v>
      </c>
      <c r="G2844" s="61">
        <v>40505</v>
      </c>
      <c r="H2844">
        <v>83.25</v>
      </c>
    </row>
    <row r="2845" spans="1:8" x14ac:dyDescent="0.45">
      <c r="A2845" s="61">
        <v>40506</v>
      </c>
      <c r="B2845">
        <v>503</v>
      </c>
      <c r="D2845" s="61">
        <v>40506</v>
      </c>
      <c r="E2845">
        <v>522</v>
      </c>
      <c r="G2845" s="61">
        <v>40506</v>
      </c>
      <c r="H2845">
        <v>85.84</v>
      </c>
    </row>
    <row r="2846" spans="1:8" x14ac:dyDescent="0.45">
      <c r="A2846" s="61">
        <v>40507</v>
      </c>
      <c r="B2846">
        <v>503</v>
      </c>
      <c r="D2846" s="61">
        <v>40507</v>
      </c>
      <c r="E2846">
        <v>522</v>
      </c>
      <c r="G2846" s="61">
        <v>40507</v>
      </c>
      <c r="H2846">
        <v>86.1</v>
      </c>
    </row>
    <row r="2847" spans="1:8" x14ac:dyDescent="0.45">
      <c r="A2847" s="61">
        <v>40508</v>
      </c>
      <c r="B2847">
        <v>494.5</v>
      </c>
      <c r="D2847" s="61">
        <v>40508</v>
      </c>
      <c r="E2847">
        <v>522</v>
      </c>
      <c r="G2847" s="61">
        <v>40508</v>
      </c>
      <c r="H2847">
        <v>85.58</v>
      </c>
    </row>
    <row r="2848" spans="1:8" x14ac:dyDescent="0.45">
      <c r="A2848" s="61">
        <v>40511</v>
      </c>
      <c r="B2848">
        <v>491</v>
      </c>
      <c r="D2848" s="61">
        <v>40511</v>
      </c>
      <c r="E2848">
        <v>519</v>
      </c>
      <c r="G2848" s="61">
        <v>40511</v>
      </c>
      <c r="H2848">
        <v>87.34</v>
      </c>
    </row>
    <row r="2849" spans="1:8" x14ac:dyDescent="0.45">
      <c r="A2849" s="61">
        <v>40512</v>
      </c>
      <c r="B2849">
        <v>495.5</v>
      </c>
      <c r="D2849" s="61">
        <v>40512</v>
      </c>
      <c r="E2849">
        <v>523</v>
      </c>
      <c r="G2849" s="61">
        <v>40512</v>
      </c>
      <c r="H2849">
        <v>85.92</v>
      </c>
    </row>
    <row r="2850" spans="1:8" x14ac:dyDescent="0.45">
      <c r="A2850" s="61">
        <v>40513</v>
      </c>
      <c r="B2850">
        <v>494</v>
      </c>
      <c r="D2850" s="61">
        <v>40513</v>
      </c>
      <c r="E2850">
        <v>521.5</v>
      </c>
      <c r="G2850" s="61">
        <v>40513</v>
      </c>
      <c r="H2850">
        <v>88.87</v>
      </c>
    </row>
    <row r="2851" spans="1:8" x14ac:dyDescent="0.45">
      <c r="A2851" s="61">
        <v>40514</v>
      </c>
      <c r="B2851">
        <v>504</v>
      </c>
      <c r="D2851" s="61">
        <v>40514</v>
      </c>
      <c r="E2851">
        <v>525</v>
      </c>
      <c r="G2851" s="61">
        <v>40514</v>
      </c>
      <c r="H2851">
        <v>90.69</v>
      </c>
    </row>
    <row r="2852" spans="1:8" x14ac:dyDescent="0.45">
      <c r="A2852" s="61">
        <v>40515</v>
      </c>
      <c r="B2852">
        <v>505</v>
      </c>
      <c r="D2852" s="61">
        <v>40515</v>
      </c>
      <c r="E2852">
        <v>525.5</v>
      </c>
      <c r="G2852" s="61">
        <v>40515</v>
      </c>
      <c r="H2852">
        <v>91.42</v>
      </c>
    </row>
    <row r="2853" spans="1:8" x14ac:dyDescent="0.45">
      <c r="A2853" s="61">
        <v>40518</v>
      </c>
      <c r="B2853">
        <v>505.5</v>
      </c>
      <c r="D2853" s="61">
        <v>40518</v>
      </c>
      <c r="E2853">
        <v>526.5</v>
      </c>
      <c r="G2853" s="61">
        <v>40518</v>
      </c>
      <c r="H2853">
        <v>91.45</v>
      </c>
    </row>
    <row r="2854" spans="1:8" x14ac:dyDescent="0.45">
      <c r="A2854" s="61">
        <v>40519</v>
      </c>
      <c r="B2854">
        <v>505</v>
      </c>
      <c r="D2854" s="61">
        <v>40519</v>
      </c>
      <c r="E2854">
        <v>526</v>
      </c>
      <c r="G2854" s="61">
        <v>40519</v>
      </c>
      <c r="H2854">
        <v>91.39</v>
      </c>
    </row>
    <row r="2855" spans="1:8" x14ac:dyDescent="0.45">
      <c r="A2855" s="61">
        <v>40520</v>
      </c>
      <c r="B2855">
        <v>502</v>
      </c>
      <c r="D2855" s="61">
        <v>40520</v>
      </c>
      <c r="E2855">
        <v>525.5</v>
      </c>
      <c r="G2855" s="61">
        <v>40520</v>
      </c>
      <c r="H2855">
        <v>90.77</v>
      </c>
    </row>
    <row r="2856" spans="1:8" x14ac:dyDescent="0.45">
      <c r="A2856" s="61">
        <v>40521</v>
      </c>
      <c r="B2856">
        <v>502</v>
      </c>
      <c r="D2856" s="61">
        <v>40521</v>
      </c>
      <c r="E2856">
        <v>523</v>
      </c>
      <c r="G2856" s="61">
        <v>40521</v>
      </c>
      <c r="H2856">
        <v>90.99</v>
      </c>
    </row>
    <row r="2857" spans="1:8" x14ac:dyDescent="0.45">
      <c r="A2857" s="61">
        <v>40522</v>
      </c>
      <c r="B2857">
        <v>502</v>
      </c>
      <c r="D2857" s="61">
        <v>40522</v>
      </c>
      <c r="E2857">
        <v>523.5</v>
      </c>
      <c r="G2857" s="61">
        <v>40522</v>
      </c>
      <c r="H2857">
        <v>90.48</v>
      </c>
    </row>
    <row r="2858" spans="1:8" x14ac:dyDescent="0.45">
      <c r="A2858" s="61">
        <v>40525</v>
      </c>
      <c r="B2858">
        <v>498.5</v>
      </c>
      <c r="D2858" s="61">
        <v>40525</v>
      </c>
      <c r="E2858">
        <v>520.5</v>
      </c>
      <c r="G2858" s="61">
        <v>40525</v>
      </c>
      <c r="H2858">
        <v>91.19</v>
      </c>
    </row>
    <row r="2859" spans="1:8" x14ac:dyDescent="0.45">
      <c r="A2859" s="61">
        <v>40526</v>
      </c>
      <c r="B2859">
        <v>500.5</v>
      </c>
      <c r="D2859" s="61">
        <v>40526</v>
      </c>
      <c r="E2859">
        <v>522.5</v>
      </c>
      <c r="G2859" s="61">
        <v>40526</v>
      </c>
      <c r="H2859">
        <v>91.21</v>
      </c>
    </row>
    <row r="2860" spans="1:8" x14ac:dyDescent="0.45">
      <c r="A2860" s="61">
        <v>40527</v>
      </c>
      <c r="B2860">
        <v>502</v>
      </c>
      <c r="D2860" s="61">
        <v>40527</v>
      </c>
      <c r="E2860">
        <v>524</v>
      </c>
      <c r="G2860" s="61">
        <v>40527</v>
      </c>
      <c r="H2860">
        <v>92.2</v>
      </c>
    </row>
    <row r="2861" spans="1:8" x14ac:dyDescent="0.45">
      <c r="A2861" s="61">
        <v>40528</v>
      </c>
      <c r="B2861">
        <v>504</v>
      </c>
      <c r="D2861" s="61">
        <v>40528</v>
      </c>
      <c r="E2861">
        <v>525.5</v>
      </c>
      <c r="G2861" s="61">
        <v>40528</v>
      </c>
      <c r="H2861">
        <v>91.71</v>
      </c>
    </row>
    <row r="2862" spans="1:8" x14ac:dyDescent="0.45">
      <c r="A2862" s="61">
        <v>40529</v>
      </c>
      <c r="B2862">
        <v>507</v>
      </c>
      <c r="D2862" s="61">
        <v>40529</v>
      </c>
      <c r="E2862">
        <v>528.5</v>
      </c>
      <c r="G2862" s="61">
        <v>40529</v>
      </c>
      <c r="H2862">
        <v>91.67</v>
      </c>
    </row>
    <row r="2863" spans="1:8" x14ac:dyDescent="0.45">
      <c r="A2863" s="61">
        <v>40532</v>
      </c>
      <c r="B2863">
        <v>508</v>
      </c>
      <c r="D2863" s="61">
        <v>40532</v>
      </c>
      <c r="E2863">
        <v>529</v>
      </c>
      <c r="G2863" s="61">
        <v>40532</v>
      </c>
      <c r="H2863">
        <v>92.74</v>
      </c>
    </row>
    <row r="2864" spans="1:8" x14ac:dyDescent="0.45">
      <c r="A2864" s="61">
        <v>40533</v>
      </c>
      <c r="B2864">
        <v>509</v>
      </c>
      <c r="D2864" s="61">
        <v>40533</v>
      </c>
      <c r="E2864">
        <v>530</v>
      </c>
      <c r="G2864" s="61">
        <v>40533</v>
      </c>
      <c r="H2864">
        <v>93.2</v>
      </c>
    </row>
    <row r="2865" spans="1:8" x14ac:dyDescent="0.45">
      <c r="A2865" s="61">
        <v>40534</v>
      </c>
      <c r="B2865">
        <v>508</v>
      </c>
      <c r="D2865" s="61">
        <v>40534</v>
      </c>
      <c r="E2865">
        <v>528.5</v>
      </c>
      <c r="G2865" s="61">
        <v>40534</v>
      </c>
      <c r="H2865">
        <v>93.65</v>
      </c>
    </row>
    <row r="2866" spans="1:8" x14ac:dyDescent="0.45">
      <c r="A2866" s="61">
        <v>40535</v>
      </c>
      <c r="B2866">
        <v>509</v>
      </c>
      <c r="D2866" s="61">
        <v>40535</v>
      </c>
      <c r="E2866">
        <v>530</v>
      </c>
      <c r="G2866" s="61">
        <v>40535</v>
      </c>
      <c r="H2866">
        <v>94.25</v>
      </c>
    </row>
    <row r="2867" spans="1:8" x14ac:dyDescent="0.45">
      <c r="A2867" s="61">
        <v>40536</v>
      </c>
      <c r="B2867">
        <v>509</v>
      </c>
      <c r="D2867" s="61">
        <v>40536</v>
      </c>
      <c r="E2867">
        <v>530</v>
      </c>
      <c r="G2867" s="61">
        <v>40536</v>
      </c>
      <c r="H2867">
        <v>93.77</v>
      </c>
    </row>
    <row r="2868" spans="1:8" x14ac:dyDescent="0.45">
      <c r="A2868" s="61">
        <v>40539</v>
      </c>
      <c r="B2868">
        <v>520</v>
      </c>
      <c r="D2868" s="61">
        <v>40539</v>
      </c>
      <c r="E2868">
        <v>540</v>
      </c>
      <c r="G2868" s="61">
        <v>40539</v>
      </c>
      <c r="H2868">
        <v>93.85</v>
      </c>
    </row>
    <row r="2869" spans="1:8" x14ac:dyDescent="0.45">
      <c r="A2869" s="61">
        <v>40540</v>
      </c>
      <c r="B2869">
        <v>518</v>
      </c>
      <c r="D2869" s="61">
        <v>40540</v>
      </c>
      <c r="E2869">
        <v>544.5</v>
      </c>
      <c r="G2869" s="61">
        <v>40540</v>
      </c>
      <c r="H2869">
        <v>94.38</v>
      </c>
    </row>
    <row r="2870" spans="1:8" x14ac:dyDescent="0.45">
      <c r="A2870" s="61">
        <v>40541</v>
      </c>
      <c r="B2870">
        <v>513.5</v>
      </c>
      <c r="D2870" s="61">
        <v>40541</v>
      </c>
      <c r="E2870">
        <v>536.5</v>
      </c>
      <c r="G2870" s="61">
        <v>40541</v>
      </c>
      <c r="H2870">
        <v>94.14</v>
      </c>
    </row>
    <row r="2871" spans="1:8" x14ac:dyDescent="0.45">
      <c r="A2871" s="61">
        <v>40542</v>
      </c>
      <c r="B2871">
        <v>514.5</v>
      </c>
      <c r="D2871" s="61">
        <v>40542</v>
      </c>
      <c r="E2871">
        <v>537</v>
      </c>
      <c r="G2871" s="61">
        <v>40542</v>
      </c>
      <c r="H2871">
        <v>93.09</v>
      </c>
    </row>
    <row r="2872" spans="1:8" x14ac:dyDescent="0.45">
      <c r="A2872" s="61">
        <v>40543</v>
      </c>
      <c r="B2872">
        <v>519</v>
      </c>
      <c r="D2872" s="61">
        <v>40543</v>
      </c>
      <c r="E2872">
        <v>534</v>
      </c>
      <c r="G2872" s="61">
        <v>40543</v>
      </c>
      <c r="H2872">
        <v>94.75</v>
      </c>
    </row>
    <row r="2873" spans="1:8" x14ac:dyDescent="0.45">
      <c r="A2873" s="61">
        <v>40546</v>
      </c>
      <c r="B2873">
        <v>519</v>
      </c>
      <c r="D2873" s="61">
        <v>40546</v>
      </c>
      <c r="E2873">
        <v>534</v>
      </c>
      <c r="G2873" s="61">
        <v>40546</v>
      </c>
      <c r="H2873">
        <v>94.84</v>
      </c>
    </row>
    <row r="2874" spans="1:8" x14ac:dyDescent="0.45">
      <c r="A2874" s="61">
        <v>40547</v>
      </c>
      <c r="B2874">
        <v>519</v>
      </c>
      <c r="D2874" s="61">
        <v>40547</v>
      </c>
      <c r="E2874">
        <v>534</v>
      </c>
      <c r="G2874" s="61">
        <v>40547</v>
      </c>
      <c r="H2874">
        <v>93.53</v>
      </c>
    </row>
    <row r="2875" spans="1:8" x14ac:dyDescent="0.45">
      <c r="A2875" s="61">
        <v>40548</v>
      </c>
      <c r="B2875">
        <v>519.5</v>
      </c>
      <c r="D2875" s="61">
        <v>40548</v>
      </c>
      <c r="E2875">
        <v>536</v>
      </c>
      <c r="G2875" s="61">
        <v>40548</v>
      </c>
      <c r="H2875">
        <v>95.5</v>
      </c>
    </row>
    <row r="2876" spans="1:8" x14ac:dyDescent="0.45">
      <c r="A2876" s="61">
        <v>40549</v>
      </c>
      <c r="B2876">
        <v>522</v>
      </c>
      <c r="D2876" s="61">
        <v>40549</v>
      </c>
      <c r="E2876">
        <v>538.5</v>
      </c>
      <c r="G2876" s="61">
        <v>40549</v>
      </c>
      <c r="H2876">
        <v>94.52</v>
      </c>
    </row>
    <row r="2877" spans="1:8" x14ac:dyDescent="0.45">
      <c r="A2877" s="61">
        <v>40550</v>
      </c>
      <c r="B2877">
        <v>514.5</v>
      </c>
      <c r="D2877" s="61">
        <v>40550</v>
      </c>
      <c r="E2877">
        <v>530.5</v>
      </c>
      <c r="G2877" s="61">
        <v>40550</v>
      </c>
      <c r="H2877">
        <v>93.33</v>
      </c>
    </row>
    <row r="2878" spans="1:8" x14ac:dyDescent="0.45">
      <c r="A2878" s="61">
        <v>40553</v>
      </c>
      <c r="B2878">
        <v>529</v>
      </c>
      <c r="D2878" s="61">
        <v>40553</v>
      </c>
      <c r="E2878">
        <v>545</v>
      </c>
      <c r="G2878" s="61">
        <v>40553</v>
      </c>
      <c r="H2878">
        <v>95.7</v>
      </c>
    </row>
    <row r="2879" spans="1:8" x14ac:dyDescent="0.45">
      <c r="A2879" s="61">
        <v>40554</v>
      </c>
      <c r="B2879">
        <v>522.5</v>
      </c>
      <c r="D2879" s="61">
        <v>40554</v>
      </c>
      <c r="E2879">
        <v>538</v>
      </c>
      <c r="G2879" s="61">
        <v>40554</v>
      </c>
      <c r="H2879">
        <v>97.61</v>
      </c>
    </row>
    <row r="2880" spans="1:8" x14ac:dyDescent="0.45">
      <c r="A2880" s="61">
        <v>40555</v>
      </c>
      <c r="B2880">
        <v>534</v>
      </c>
      <c r="D2880" s="61">
        <v>40555</v>
      </c>
      <c r="E2880">
        <v>555</v>
      </c>
      <c r="G2880" s="61">
        <v>40555</v>
      </c>
      <c r="H2880">
        <v>98.12</v>
      </c>
    </row>
    <row r="2881" spans="1:8" x14ac:dyDescent="0.45">
      <c r="A2881" s="61">
        <v>40556</v>
      </c>
      <c r="B2881">
        <v>535</v>
      </c>
      <c r="D2881" s="61">
        <v>40556</v>
      </c>
      <c r="E2881">
        <v>556.5</v>
      </c>
      <c r="G2881" s="61">
        <v>40556</v>
      </c>
      <c r="H2881">
        <v>98.06</v>
      </c>
    </row>
    <row r="2882" spans="1:8" x14ac:dyDescent="0.45">
      <c r="A2882" s="61">
        <v>40557</v>
      </c>
      <c r="B2882">
        <v>538.5</v>
      </c>
      <c r="D2882" s="61">
        <v>40557</v>
      </c>
      <c r="E2882">
        <v>560</v>
      </c>
      <c r="G2882" s="61">
        <v>40557</v>
      </c>
      <c r="H2882">
        <v>98.68</v>
      </c>
    </row>
    <row r="2883" spans="1:8" x14ac:dyDescent="0.45">
      <c r="A2883" s="61">
        <v>40560</v>
      </c>
      <c r="B2883">
        <v>538.5</v>
      </c>
      <c r="D2883" s="61">
        <v>40560</v>
      </c>
      <c r="E2883">
        <v>560</v>
      </c>
      <c r="G2883" s="61">
        <v>40560</v>
      </c>
      <c r="H2883">
        <v>97.43</v>
      </c>
    </row>
    <row r="2884" spans="1:8" x14ac:dyDescent="0.45">
      <c r="A2884" s="61">
        <v>40561</v>
      </c>
      <c r="B2884">
        <v>539</v>
      </c>
      <c r="D2884" s="61">
        <v>40561</v>
      </c>
      <c r="E2884">
        <v>560</v>
      </c>
      <c r="G2884" s="61">
        <v>40561</v>
      </c>
      <c r="H2884">
        <v>97.8</v>
      </c>
    </row>
    <row r="2885" spans="1:8" x14ac:dyDescent="0.45">
      <c r="A2885" s="61">
        <v>40562</v>
      </c>
      <c r="B2885">
        <v>533.5</v>
      </c>
      <c r="D2885" s="61">
        <v>40562</v>
      </c>
      <c r="E2885">
        <v>554.5</v>
      </c>
      <c r="G2885" s="61">
        <v>40562</v>
      </c>
      <c r="H2885">
        <v>98.16</v>
      </c>
    </row>
    <row r="2886" spans="1:8" x14ac:dyDescent="0.45">
      <c r="A2886" s="61">
        <v>40563</v>
      </c>
      <c r="B2886">
        <v>541</v>
      </c>
      <c r="D2886" s="61">
        <v>40563</v>
      </c>
      <c r="E2886">
        <v>562.5</v>
      </c>
      <c r="G2886" s="61">
        <v>40563</v>
      </c>
      <c r="H2886">
        <v>96.58</v>
      </c>
    </row>
    <row r="2887" spans="1:8" x14ac:dyDescent="0.45">
      <c r="A2887" s="61">
        <v>40564</v>
      </c>
      <c r="B2887">
        <v>539</v>
      </c>
      <c r="D2887" s="61">
        <v>40564</v>
      </c>
      <c r="E2887">
        <v>558.5</v>
      </c>
      <c r="G2887" s="61">
        <v>40564</v>
      </c>
      <c r="H2887">
        <v>97.6</v>
      </c>
    </row>
    <row r="2888" spans="1:8" x14ac:dyDescent="0.45">
      <c r="A2888" s="61">
        <v>40567</v>
      </c>
      <c r="B2888">
        <v>536</v>
      </c>
      <c r="D2888" s="61">
        <v>40567</v>
      </c>
      <c r="E2888">
        <v>557.5</v>
      </c>
      <c r="G2888" s="61">
        <v>40567</v>
      </c>
      <c r="H2888">
        <v>96.61</v>
      </c>
    </row>
    <row r="2889" spans="1:8" x14ac:dyDescent="0.45">
      <c r="A2889" s="61">
        <v>40568</v>
      </c>
      <c r="B2889">
        <v>542</v>
      </c>
      <c r="D2889" s="61">
        <v>40568</v>
      </c>
      <c r="E2889">
        <v>563.5</v>
      </c>
      <c r="G2889" s="61">
        <v>40568</v>
      </c>
      <c r="H2889">
        <v>95.25</v>
      </c>
    </row>
    <row r="2890" spans="1:8" x14ac:dyDescent="0.45">
      <c r="A2890" s="61">
        <v>40569</v>
      </c>
      <c r="B2890">
        <v>535.5</v>
      </c>
      <c r="D2890" s="61">
        <v>40569</v>
      </c>
      <c r="E2890">
        <v>555</v>
      </c>
      <c r="G2890" s="61">
        <v>40569</v>
      </c>
      <c r="H2890">
        <v>97.91</v>
      </c>
    </row>
    <row r="2891" spans="1:8" x14ac:dyDescent="0.45">
      <c r="A2891" s="61">
        <v>40570</v>
      </c>
      <c r="B2891">
        <v>542</v>
      </c>
      <c r="D2891" s="61">
        <v>40570</v>
      </c>
      <c r="E2891">
        <v>556</v>
      </c>
      <c r="G2891" s="61">
        <v>40570</v>
      </c>
      <c r="H2891">
        <v>97.39</v>
      </c>
    </row>
    <row r="2892" spans="1:8" x14ac:dyDescent="0.45">
      <c r="A2892" s="61">
        <v>40571</v>
      </c>
      <c r="B2892">
        <v>543.5</v>
      </c>
      <c r="D2892" s="61">
        <v>40571</v>
      </c>
      <c r="E2892">
        <v>558</v>
      </c>
      <c r="G2892" s="61">
        <v>40571</v>
      </c>
      <c r="H2892">
        <v>99.42</v>
      </c>
    </row>
    <row r="2893" spans="1:8" x14ac:dyDescent="0.45">
      <c r="A2893" s="61">
        <v>40574</v>
      </c>
      <c r="B2893">
        <v>540.5</v>
      </c>
      <c r="D2893" s="61">
        <v>40574</v>
      </c>
      <c r="E2893">
        <v>562.5</v>
      </c>
      <c r="G2893" s="61">
        <v>40574</v>
      </c>
      <c r="H2893">
        <v>101.01</v>
      </c>
    </row>
    <row r="2894" spans="1:8" x14ac:dyDescent="0.45">
      <c r="A2894" s="61">
        <v>40575</v>
      </c>
      <c r="B2894">
        <v>548.5</v>
      </c>
      <c r="D2894" s="61">
        <v>40575</v>
      </c>
      <c r="E2894">
        <v>567</v>
      </c>
      <c r="G2894" s="61">
        <v>40575</v>
      </c>
      <c r="H2894">
        <v>101.74</v>
      </c>
    </row>
    <row r="2895" spans="1:8" x14ac:dyDescent="0.45">
      <c r="A2895" s="61">
        <v>40576</v>
      </c>
      <c r="B2895">
        <v>551</v>
      </c>
      <c r="D2895" s="61">
        <v>40576</v>
      </c>
      <c r="E2895">
        <v>569.5</v>
      </c>
      <c r="G2895" s="61">
        <v>40576</v>
      </c>
      <c r="H2895">
        <v>102.34</v>
      </c>
    </row>
    <row r="2896" spans="1:8" x14ac:dyDescent="0.45">
      <c r="A2896" s="61">
        <v>40577</v>
      </c>
      <c r="B2896">
        <v>556</v>
      </c>
      <c r="D2896" s="61">
        <v>40577</v>
      </c>
      <c r="E2896">
        <v>579.5</v>
      </c>
      <c r="G2896" s="61">
        <v>40577</v>
      </c>
      <c r="H2896">
        <v>101.76</v>
      </c>
    </row>
    <row r="2897" spans="1:8" x14ac:dyDescent="0.45">
      <c r="A2897" s="61">
        <v>40578</v>
      </c>
      <c r="B2897">
        <v>571.5</v>
      </c>
      <c r="D2897" s="61">
        <v>40578</v>
      </c>
      <c r="E2897">
        <v>596</v>
      </c>
      <c r="G2897" s="61">
        <v>40578</v>
      </c>
      <c r="H2897">
        <v>99.83</v>
      </c>
    </row>
    <row r="2898" spans="1:8" x14ac:dyDescent="0.45">
      <c r="A2898" s="61">
        <v>40581</v>
      </c>
      <c r="B2898">
        <v>568</v>
      </c>
      <c r="D2898" s="61">
        <v>40581</v>
      </c>
      <c r="E2898">
        <v>593</v>
      </c>
      <c r="G2898" s="61">
        <v>40581</v>
      </c>
      <c r="H2898">
        <v>99.25</v>
      </c>
    </row>
    <row r="2899" spans="1:8" x14ac:dyDescent="0.45">
      <c r="A2899" s="61">
        <v>40582</v>
      </c>
      <c r="B2899">
        <v>566</v>
      </c>
      <c r="D2899" s="61">
        <v>40582</v>
      </c>
      <c r="E2899">
        <v>589</v>
      </c>
      <c r="G2899" s="61">
        <v>40582</v>
      </c>
      <c r="H2899">
        <v>99.92</v>
      </c>
    </row>
    <row r="2900" spans="1:8" x14ac:dyDescent="0.45">
      <c r="A2900" s="61">
        <v>40583</v>
      </c>
      <c r="B2900">
        <v>571</v>
      </c>
      <c r="D2900" s="61">
        <v>40583</v>
      </c>
      <c r="E2900">
        <v>596</v>
      </c>
      <c r="G2900" s="61">
        <v>40583</v>
      </c>
      <c r="H2900">
        <v>101.82</v>
      </c>
    </row>
    <row r="2901" spans="1:8" x14ac:dyDescent="0.45">
      <c r="A2901" s="61">
        <v>40584</v>
      </c>
      <c r="B2901">
        <v>567</v>
      </c>
      <c r="D2901" s="61">
        <v>40584</v>
      </c>
      <c r="E2901">
        <v>589</v>
      </c>
      <c r="G2901" s="61">
        <v>40584</v>
      </c>
      <c r="H2901">
        <v>100.87</v>
      </c>
    </row>
    <row r="2902" spans="1:8" x14ac:dyDescent="0.45">
      <c r="A2902" s="61">
        <v>40585</v>
      </c>
      <c r="B2902">
        <v>569.5</v>
      </c>
      <c r="D2902" s="61">
        <v>40585</v>
      </c>
      <c r="E2902">
        <v>596.5</v>
      </c>
      <c r="G2902" s="61">
        <v>40585</v>
      </c>
      <c r="H2902">
        <v>101.43</v>
      </c>
    </row>
    <row r="2903" spans="1:8" x14ac:dyDescent="0.45">
      <c r="A2903" s="61">
        <v>40588</v>
      </c>
      <c r="B2903">
        <v>567</v>
      </c>
      <c r="D2903" s="61">
        <v>40588</v>
      </c>
      <c r="E2903">
        <v>593.5</v>
      </c>
      <c r="G2903" s="61">
        <v>40588</v>
      </c>
      <c r="H2903">
        <v>103.08</v>
      </c>
    </row>
    <row r="2904" spans="1:8" x14ac:dyDescent="0.45">
      <c r="A2904" s="61">
        <v>40589</v>
      </c>
      <c r="B2904">
        <v>576</v>
      </c>
      <c r="D2904" s="61">
        <v>40589</v>
      </c>
      <c r="E2904">
        <v>603.5</v>
      </c>
      <c r="G2904" s="61">
        <v>40589</v>
      </c>
      <c r="H2904">
        <v>101.64</v>
      </c>
    </row>
    <row r="2905" spans="1:8" x14ac:dyDescent="0.45">
      <c r="A2905" s="61">
        <v>40590</v>
      </c>
      <c r="B2905">
        <v>586.5</v>
      </c>
      <c r="D2905" s="61">
        <v>40590</v>
      </c>
      <c r="E2905">
        <v>610</v>
      </c>
      <c r="G2905" s="61">
        <v>40590</v>
      </c>
      <c r="H2905">
        <v>103.78</v>
      </c>
    </row>
    <row r="2906" spans="1:8" x14ac:dyDescent="0.45">
      <c r="A2906" s="61">
        <v>40591</v>
      </c>
      <c r="B2906">
        <v>586.5</v>
      </c>
      <c r="D2906" s="61">
        <v>40591</v>
      </c>
      <c r="E2906">
        <v>610</v>
      </c>
      <c r="G2906" s="61">
        <v>40591</v>
      </c>
      <c r="H2906">
        <v>102.59</v>
      </c>
    </row>
    <row r="2907" spans="1:8" x14ac:dyDescent="0.45">
      <c r="A2907" s="61">
        <v>40592</v>
      </c>
      <c r="B2907">
        <v>594</v>
      </c>
      <c r="D2907" s="61">
        <v>40592</v>
      </c>
      <c r="E2907">
        <v>619</v>
      </c>
      <c r="G2907" s="61">
        <v>40592</v>
      </c>
      <c r="H2907">
        <v>102.52</v>
      </c>
    </row>
    <row r="2908" spans="1:8" x14ac:dyDescent="0.45">
      <c r="A2908" s="61">
        <v>40595</v>
      </c>
      <c r="B2908">
        <v>594</v>
      </c>
      <c r="D2908" s="61">
        <v>40595</v>
      </c>
      <c r="E2908">
        <v>619</v>
      </c>
      <c r="G2908" s="61">
        <v>40595</v>
      </c>
      <c r="H2908">
        <v>105.74</v>
      </c>
    </row>
    <row r="2909" spans="1:8" x14ac:dyDescent="0.45">
      <c r="A2909" s="61">
        <v>40596</v>
      </c>
      <c r="B2909">
        <v>594.5</v>
      </c>
      <c r="D2909" s="61">
        <v>40596</v>
      </c>
      <c r="E2909">
        <v>619</v>
      </c>
      <c r="G2909" s="61">
        <v>40596</v>
      </c>
      <c r="H2909">
        <v>105.78</v>
      </c>
    </row>
    <row r="2910" spans="1:8" x14ac:dyDescent="0.45">
      <c r="A2910" s="61">
        <v>40597</v>
      </c>
      <c r="B2910">
        <v>602.5</v>
      </c>
      <c r="D2910" s="61">
        <v>40597</v>
      </c>
      <c r="E2910">
        <v>628</v>
      </c>
      <c r="G2910" s="61">
        <v>40597</v>
      </c>
      <c r="H2910">
        <v>111.25</v>
      </c>
    </row>
    <row r="2911" spans="1:8" x14ac:dyDescent="0.45">
      <c r="A2911" s="61">
        <v>40598</v>
      </c>
      <c r="B2911">
        <v>609.5</v>
      </c>
      <c r="D2911" s="61">
        <v>40598</v>
      </c>
      <c r="E2911">
        <v>633.5</v>
      </c>
      <c r="G2911" s="61">
        <v>40598</v>
      </c>
      <c r="H2911">
        <v>111.36</v>
      </c>
    </row>
    <row r="2912" spans="1:8" x14ac:dyDescent="0.45">
      <c r="A2912" s="61">
        <v>40599</v>
      </c>
      <c r="B2912">
        <v>621</v>
      </c>
      <c r="D2912" s="61">
        <v>40599</v>
      </c>
      <c r="E2912">
        <v>645</v>
      </c>
      <c r="G2912" s="61">
        <v>40599</v>
      </c>
      <c r="H2912">
        <v>112.14</v>
      </c>
    </row>
    <row r="2913" spans="1:8" x14ac:dyDescent="0.45">
      <c r="A2913" s="61">
        <v>40602</v>
      </c>
      <c r="B2913">
        <v>609.5</v>
      </c>
      <c r="D2913" s="61">
        <v>40602</v>
      </c>
      <c r="E2913">
        <v>633.5</v>
      </c>
      <c r="G2913" s="61">
        <v>40602</v>
      </c>
      <c r="H2913">
        <v>111.8</v>
      </c>
    </row>
    <row r="2914" spans="1:8" x14ac:dyDescent="0.45">
      <c r="A2914" s="61">
        <v>40603</v>
      </c>
      <c r="B2914">
        <v>613</v>
      </c>
      <c r="D2914" s="61">
        <v>40603</v>
      </c>
      <c r="E2914">
        <v>637.5</v>
      </c>
      <c r="G2914" s="61">
        <v>40603</v>
      </c>
      <c r="H2914">
        <v>115.42</v>
      </c>
    </row>
    <row r="2915" spans="1:8" x14ac:dyDescent="0.45">
      <c r="A2915" s="61">
        <v>40604</v>
      </c>
      <c r="B2915">
        <v>627.5</v>
      </c>
      <c r="D2915" s="61">
        <v>40604</v>
      </c>
      <c r="E2915">
        <v>651</v>
      </c>
      <c r="G2915" s="61">
        <v>40604</v>
      </c>
      <c r="H2915">
        <v>116.35</v>
      </c>
    </row>
    <row r="2916" spans="1:8" x14ac:dyDescent="0.45">
      <c r="A2916" s="61">
        <v>40605</v>
      </c>
      <c r="B2916">
        <v>628.5</v>
      </c>
      <c r="D2916" s="61">
        <v>40605</v>
      </c>
      <c r="E2916">
        <v>655</v>
      </c>
      <c r="G2916" s="61">
        <v>40605</v>
      </c>
      <c r="H2916">
        <v>114.79</v>
      </c>
    </row>
    <row r="2917" spans="1:8" x14ac:dyDescent="0.45">
      <c r="A2917" s="61">
        <v>40606</v>
      </c>
      <c r="B2917">
        <v>632</v>
      </c>
      <c r="D2917" s="61">
        <v>40606</v>
      </c>
      <c r="E2917">
        <v>658</v>
      </c>
      <c r="G2917" s="61">
        <v>40606</v>
      </c>
      <c r="H2917">
        <v>115.97</v>
      </c>
    </row>
    <row r="2918" spans="1:8" x14ac:dyDescent="0.45">
      <c r="A2918" s="61">
        <v>40609</v>
      </c>
      <c r="B2918">
        <v>631</v>
      </c>
      <c r="D2918" s="61">
        <v>40609</v>
      </c>
      <c r="E2918">
        <v>657.5</v>
      </c>
      <c r="G2918" s="61">
        <v>40609</v>
      </c>
      <c r="H2918">
        <v>115.04</v>
      </c>
    </row>
    <row r="2919" spans="1:8" x14ac:dyDescent="0.45">
      <c r="A2919" s="61">
        <v>40610</v>
      </c>
      <c r="B2919">
        <v>647</v>
      </c>
      <c r="D2919" s="61">
        <v>40610</v>
      </c>
      <c r="E2919">
        <v>673.5</v>
      </c>
      <c r="G2919" s="61">
        <v>40610</v>
      </c>
      <c r="H2919">
        <v>113.06</v>
      </c>
    </row>
    <row r="2920" spans="1:8" x14ac:dyDescent="0.45">
      <c r="A2920" s="61">
        <v>40611</v>
      </c>
      <c r="B2920">
        <v>651.5</v>
      </c>
      <c r="D2920" s="61">
        <v>40611</v>
      </c>
      <c r="E2920">
        <v>680</v>
      </c>
      <c r="G2920" s="61">
        <v>40611</v>
      </c>
      <c r="H2920">
        <v>115.94</v>
      </c>
    </row>
    <row r="2921" spans="1:8" x14ac:dyDescent="0.45">
      <c r="A2921" s="61">
        <v>40612</v>
      </c>
      <c r="B2921">
        <v>653.5</v>
      </c>
      <c r="D2921" s="61">
        <v>40612</v>
      </c>
      <c r="E2921">
        <v>682</v>
      </c>
      <c r="G2921" s="61">
        <v>40612</v>
      </c>
      <c r="H2921">
        <v>115.43</v>
      </c>
    </row>
    <row r="2922" spans="1:8" x14ac:dyDescent="0.45">
      <c r="A2922" s="61">
        <v>40613</v>
      </c>
      <c r="B2922">
        <v>656</v>
      </c>
      <c r="D2922" s="61">
        <v>40613</v>
      </c>
      <c r="E2922">
        <v>682</v>
      </c>
      <c r="G2922" s="61">
        <v>40613</v>
      </c>
      <c r="H2922">
        <v>113.84</v>
      </c>
    </row>
    <row r="2923" spans="1:8" x14ac:dyDescent="0.45">
      <c r="A2923" s="61">
        <v>40616</v>
      </c>
      <c r="B2923">
        <v>654</v>
      </c>
      <c r="D2923" s="61">
        <v>40616</v>
      </c>
      <c r="E2923">
        <v>682</v>
      </c>
      <c r="G2923" s="61">
        <v>40616</v>
      </c>
      <c r="H2923">
        <v>113.67</v>
      </c>
    </row>
    <row r="2924" spans="1:8" x14ac:dyDescent="0.45">
      <c r="A2924" s="61">
        <v>40617</v>
      </c>
      <c r="B2924">
        <v>656</v>
      </c>
      <c r="D2924" s="61">
        <v>40617</v>
      </c>
      <c r="E2924">
        <v>685</v>
      </c>
      <c r="G2924" s="61">
        <v>40617</v>
      </c>
      <c r="H2924">
        <v>108.52</v>
      </c>
    </row>
    <row r="2925" spans="1:8" x14ac:dyDescent="0.45">
      <c r="A2925" s="61">
        <v>40618</v>
      </c>
      <c r="B2925">
        <v>648</v>
      </c>
      <c r="D2925" s="61">
        <v>40618</v>
      </c>
      <c r="E2925">
        <v>672.5</v>
      </c>
      <c r="G2925" s="61">
        <v>40618</v>
      </c>
      <c r="H2925">
        <v>110.62</v>
      </c>
    </row>
    <row r="2926" spans="1:8" x14ac:dyDescent="0.45">
      <c r="A2926" s="61">
        <v>40619</v>
      </c>
      <c r="B2926">
        <v>646</v>
      </c>
      <c r="D2926" s="61">
        <v>40619</v>
      </c>
      <c r="E2926">
        <v>669.5</v>
      </c>
      <c r="G2926" s="61">
        <v>40619</v>
      </c>
      <c r="H2926">
        <v>114.9</v>
      </c>
    </row>
    <row r="2927" spans="1:8" x14ac:dyDescent="0.45">
      <c r="A2927" s="61">
        <v>40620</v>
      </c>
      <c r="B2927">
        <v>646.5</v>
      </c>
      <c r="D2927" s="61">
        <v>40620</v>
      </c>
      <c r="E2927">
        <v>668.5</v>
      </c>
      <c r="G2927" s="61">
        <v>40620</v>
      </c>
      <c r="H2927">
        <v>113.93</v>
      </c>
    </row>
    <row r="2928" spans="1:8" x14ac:dyDescent="0.45">
      <c r="A2928" s="61">
        <v>40623</v>
      </c>
      <c r="B2928">
        <v>649</v>
      </c>
      <c r="D2928" s="61">
        <v>40623</v>
      </c>
      <c r="E2928">
        <v>669.5</v>
      </c>
      <c r="G2928" s="61">
        <v>40623</v>
      </c>
      <c r="H2928">
        <v>114.96</v>
      </c>
    </row>
    <row r="2929" spans="1:8" x14ac:dyDescent="0.45">
      <c r="A2929" s="61">
        <v>40624</v>
      </c>
      <c r="B2929">
        <v>650.5</v>
      </c>
      <c r="D2929" s="61">
        <v>40624</v>
      </c>
      <c r="E2929">
        <v>671.5</v>
      </c>
      <c r="G2929" s="61">
        <v>40624</v>
      </c>
      <c r="H2929">
        <v>115.7</v>
      </c>
    </row>
    <row r="2930" spans="1:8" x14ac:dyDescent="0.45">
      <c r="A2930" s="61">
        <v>40625</v>
      </c>
      <c r="B2930">
        <v>651.5</v>
      </c>
      <c r="D2930" s="61">
        <v>40625</v>
      </c>
      <c r="E2930">
        <v>673.5</v>
      </c>
      <c r="G2930" s="61">
        <v>40625</v>
      </c>
      <c r="H2930">
        <v>115.55</v>
      </c>
    </row>
    <row r="2931" spans="1:8" x14ac:dyDescent="0.45">
      <c r="A2931" s="61">
        <v>40626</v>
      </c>
      <c r="B2931">
        <v>644.5</v>
      </c>
      <c r="D2931" s="61">
        <v>40626</v>
      </c>
      <c r="E2931">
        <v>671</v>
      </c>
      <c r="G2931" s="61">
        <v>40626</v>
      </c>
      <c r="H2931">
        <v>115.72</v>
      </c>
    </row>
    <row r="2932" spans="1:8" x14ac:dyDescent="0.45">
      <c r="A2932" s="61">
        <v>40627</v>
      </c>
      <c r="B2932">
        <v>653.5</v>
      </c>
      <c r="D2932" s="61">
        <v>40627</v>
      </c>
      <c r="E2932">
        <v>676</v>
      </c>
      <c r="G2932" s="61">
        <v>40627</v>
      </c>
      <c r="H2932">
        <v>115.59</v>
      </c>
    </row>
    <row r="2933" spans="1:8" x14ac:dyDescent="0.45">
      <c r="A2933" s="61">
        <v>40630</v>
      </c>
      <c r="B2933">
        <v>655.5</v>
      </c>
      <c r="D2933" s="61">
        <v>40630</v>
      </c>
      <c r="E2933">
        <v>676.5</v>
      </c>
      <c r="G2933" s="61">
        <v>40630</v>
      </c>
      <c r="H2933">
        <v>114.8</v>
      </c>
    </row>
    <row r="2934" spans="1:8" x14ac:dyDescent="0.45">
      <c r="A2934" s="61">
        <v>40631</v>
      </c>
      <c r="B2934">
        <v>653.5</v>
      </c>
      <c r="D2934" s="61">
        <v>40631</v>
      </c>
      <c r="E2934">
        <v>675</v>
      </c>
      <c r="G2934" s="61">
        <v>40631</v>
      </c>
      <c r="H2934">
        <v>115.16</v>
      </c>
    </row>
    <row r="2935" spans="1:8" x14ac:dyDescent="0.45">
      <c r="A2935" s="61">
        <v>40632</v>
      </c>
      <c r="B2935">
        <v>658</v>
      </c>
      <c r="D2935" s="61">
        <v>40632</v>
      </c>
      <c r="E2935">
        <v>677.5</v>
      </c>
      <c r="G2935" s="61">
        <v>40632</v>
      </c>
      <c r="H2935">
        <v>115.13</v>
      </c>
    </row>
    <row r="2936" spans="1:8" x14ac:dyDescent="0.45">
      <c r="A2936" s="61">
        <v>40633</v>
      </c>
      <c r="B2936">
        <v>659</v>
      </c>
      <c r="D2936" s="61">
        <v>40633</v>
      </c>
      <c r="E2936">
        <v>679</v>
      </c>
      <c r="G2936" s="61">
        <v>40633</v>
      </c>
      <c r="H2936">
        <v>117.36</v>
      </c>
    </row>
    <row r="2937" spans="1:8" x14ac:dyDescent="0.45">
      <c r="A2937" s="61">
        <v>40634</v>
      </c>
      <c r="B2937">
        <v>660</v>
      </c>
      <c r="D2937" s="61">
        <v>40634</v>
      </c>
      <c r="E2937">
        <v>679</v>
      </c>
      <c r="G2937" s="61">
        <v>40634</v>
      </c>
      <c r="H2937">
        <v>118.7</v>
      </c>
    </row>
    <row r="2938" spans="1:8" x14ac:dyDescent="0.45">
      <c r="A2938" s="61">
        <v>40637</v>
      </c>
      <c r="B2938">
        <v>661</v>
      </c>
      <c r="D2938" s="61">
        <v>40637</v>
      </c>
      <c r="E2938">
        <v>680</v>
      </c>
      <c r="G2938" s="61">
        <v>40637</v>
      </c>
      <c r="H2938">
        <v>121.06</v>
      </c>
    </row>
    <row r="2939" spans="1:8" x14ac:dyDescent="0.45">
      <c r="A2939" s="61">
        <v>40638</v>
      </c>
      <c r="B2939">
        <v>662</v>
      </c>
      <c r="D2939" s="61">
        <v>40638</v>
      </c>
      <c r="E2939">
        <v>686.5</v>
      </c>
      <c r="G2939" s="61">
        <v>40638</v>
      </c>
      <c r="H2939">
        <v>122.22</v>
      </c>
    </row>
    <row r="2940" spans="1:8" x14ac:dyDescent="0.45">
      <c r="A2940" s="61">
        <v>40639</v>
      </c>
      <c r="B2940">
        <v>678</v>
      </c>
      <c r="D2940" s="61">
        <v>40639</v>
      </c>
      <c r="E2940">
        <v>712.5</v>
      </c>
      <c r="G2940" s="61">
        <v>40639</v>
      </c>
      <c r="H2940">
        <v>122.3</v>
      </c>
    </row>
    <row r="2941" spans="1:8" x14ac:dyDescent="0.45">
      <c r="A2941" s="61">
        <v>40640</v>
      </c>
      <c r="B2941">
        <v>682.5</v>
      </c>
      <c r="D2941" s="61">
        <v>40640</v>
      </c>
      <c r="E2941">
        <v>714</v>
      </c>
      <c r="G2941" s="61">
        <v>40640</v>
      </c>
      <c r="H2941">
        <v>122.67</v>
      </c>
    </row>
    <row r="2942" spans="1:8" x14ac:dyDescent="0.45">
      <c r="A2942" s="61">
        <v>40641</v>
      </c>
      <c r="B2942">
        <v>689</v>
      </c>
      <c r="D2942" s="61">
        <v>40641</v>
      </c>
      <c r="E2942">
        <v>714.5</v>
      </c>
      <c r="G2942" s="61">
        <v>40641</v>
      </c>
      <c r="H2942">
        <v>126.65</v>
      </c>
    </row>
    <row r="2943" spans="1:8" x14ac:dyDescent="0.45">
      <c r="A2943" s="61">
        <v>40644</v>
      </c>
      <c r="B2943">
        <v>689</v>
      </c>
      <c r="D2943" s="61">
        <v>40644</v>
      </c>
      <c r="E2943">
        <v>714.5</v>
      </c>
      <c r="G2943" s="61">
        <v>40644</v>
      </c>
      <c r="H2943">
        <v>123.98</v>
      </c>
    </row>
    <row r="2944" spans="1:8" x14ac:dyDescent="0.45">
      <c r="A2944" s="61">
        <v>40645</v>
      </c>
      <c r="B2944">
        <v>692</v>
      </c>
      <c r="D2944" s="61">
        <v>40645</v>
      </c>
      <c r="E2944">
        <v>722</v>
      </c>
      <c r="G2944" s="61">
        <v>40645</v>
      </c>
      <c r="H2944">
        <v>120.92</v>
      </c>
    </row>
    <row r="2945" spans="1:8" x14ac:dyDescent="0.45">
      <c r="A2945" s="61">
        <v>40646</v>
      </c>
      <c r="B2945">
        <v>696.5</v>
      </c>
      <c r="D2945" s="61">
        <v>40646</v>
      </c>
      <c r="E2945">
        <v>723</v>
      </c>
      <c r="G2945" s="61">
        <v>40646</v>
      </c>
      <c r="H2945">
        <v>122.88</v>
      </c>
    </row>
    <row r="2946" spans="1:8" x14ac:dyDescent="0.45">
      <c r="A2946" s="61">
        <v>40647</v>
      </c>
      <c r="B2946">
        <v>693.5</v>
      </c>
      <c r="D2946" s="61">
        <v>40647</v>
      </c>
      <c r="E2946">
        <v>719.5</v>
      </c>
      <c r="G2946" s="61">
        <v>40647</v>
      </c>
      <c r="H2946">
        <v>122.36</v>
      </c>
    </row>
    <row r="2947" spans="1:8" x14ac:dyDescent="0.45">
      <c r="A2947" s="61">
        <v>40648</v>
      </c>
      <c r="B2947">
        <v>691</v>
      </c>
      <c r="D2947" s="61">
        <v>40648</v>
      </c>
      <c r="E2947">
        <v>722</v>
      </c>
      <c r="G2947" s="61">
        <v>40648</v>
      </c>
      <c r="H2947">
        <v>123.45</v>
      </c>
    </row>
    <row r="2948" spans="1:8" x14ac:dyDescent="0.45">
      <c r="A2948" s="61">
        <v>40651</v>
      </c>
      <c r="B2948">
        <v>696</v>
      </c>
      <c r="D2948" s="61">
        <v>40651</v>
      </c>
      <c r="E2948">
        <v>723</v>
      </c>
      <c r="G2948" s="61">
        <v>40651</v>
      </c>
      <c r="H2948">
        <v>121.61</v>
      </c>
    </row>
    <row r="2949" spans="1:8" x14ac:dyDescent="0.45">
      <c r="A2949" s="61">
        <v>40652</v>
      </c>
      <c r="B2949">
        <v>688</v>
      </c>
      <c r="D2949" s="61">
        <v>40652</v>
      </c>
      <c r="E2949">
        <v>718.5</v>
      </c>
      <c r="G2949" s="61">
        <v>40652</v>
      </c>
      <c r="H2949">
        <v>121.33</v>
      </c>
    </row>
    <row r="2950" spans="1:8" x14ac:dyDescent="0.45">
      <c r="A2950" s="61">
        <v>40653</v>
      </c>
      <c r="B2950">
        <v>686</v>
      </c>
      <c r="D2950" s="61">
        <v>40653</v>
      </c>
      <c r="E2950">
        <v>713</v>
      </c>
      <c r="G2950" s="61">
        <v>40653</v>
      </c>
      <c r="H2950">
        <v>123.85</v>
      </c>
    </row>
    <row r="2951" spans="1:8" x14ac:dyDescent="0.45">
      <c r="A2951" s="61">
        <v>40654</v>
      </c>
      <c r="B2951">
        <v>683.5</v>
      </c>
      <c r="D2951" s="61">
        <v>40654</v>
      </c>
      <c r="E2951">
        <v>715</v>
      </c>
      <c r="G2951" s="61">
        <v>40654</v>
      </c>
      <c r="H2951">
        <v>123.99</v>
      </c>
    </row>
    <row r="2952" spans="1:8" x14ac:dyDescent="0.45">
      <c r="A2952" s="61">
        <v>40655</v>
      </c>
      <c r="B2952">
        <v>683.5</v>
      </c>
      <c r="D2952" s="61">
        <v>40655</v>
      </c>
      <c r="E2952">
        <v>715</v>
      </c>
      <c r="G2952" s="61">
        <v>40655</v>
      </c>
      <c r="H2952">
        <v>123.99</v>
      </c>
    </row>
    <row r="2953" spans="1:8" x14ac:dyDescent="0.45">
      <c r="A2953" s="61">
        <v>40658</v>
      </c>
      <c r="B2953">
        <v>684.5</v>
      </c>
      <c r="D2953" s="61">
        <v>40658</v>
      </c>
      <c r="E2953">
        <v>715</v>
      </c>
      <c r="G2953" s="61">
        <v>40658</v>
      </c>
      <c r="H2953">
        <v>123.66</v>
      </c>
    </row>
    <row r="2954" spans="1:8" x14ac:dyDescent="0.45">
      <c r="A2954" s="61">
        <v>40659</v>
      </c>
      <c r="B2954">
        <v>686</v>
      </c>
      <c r="D2954" s="61">
        <v>40659</v>
      </c>
      <c r="E2954">
        <v>716.5</v>
      </c>
      <c r="G2954" s="61">
        <v>40659</v>
      </c>
      <c r="H2954">
        <v>124.14</v>
      </c>
    </row>
    <row r="2955" spans="1:8" x14ac:dyDescent="0.45">
      <c r="A2955" s="61">
        <v>40660</v>
      </c>
      <c r="B2955">
        <v>687.5</v>
      </c>
      <c r="D2955" s="61">
        <v>40660</v>
      </c>
      <c r="E2955">
        <v>716</v>
      </c>
      <c r="G2955" s="61">
        <v>40660</v>
      </c>
      <c r="H2955">
        <v>125.13</v>
      </c>
    </row>
    <row r="2956" spans="1:8" x14ac:dyDescent="0.45">
      <c r="A2956" s="61">
        <v>40661</v>
      </c>
      <c r="B2956">
        <v>692</v>
      </c>
      <c r="D2956" s="61">
        <v>40661</v>
      </c>
      <c r="E2956">
        <v>719.5</v>
      </c>
      <c r="G2956" s="61">
        <v>40661</v>
      </c>
      <c r="H2956">
        <v>125.02</v>
      </c>
    </row>
    <row r="2957" spans="1:8" x14ac:dyDescent="0.45">
      <c r="A2957" s="61">
        <v>40662</v>
      </c>
      <c r="B2957">
        <v>691.5</v>
      </c>
      <c r="D2957" s="61">
        <v>40662</v>
      </c>
      <c r="E2957">
        <v>721</v>
      </c>
      <c r="G2957" s="61">
        <v>40662</v>
      </c>
      <c r="H2957">
        <v>125.89</v>
      </c>
    </row>
    <row r="2958" spans="1:8" x14ac:dyDescent="0.45">
      <c r="A2958" s="61">
        <v>40665</v>
      </c>
      <c r="B2958">
        <v>693</v>
      </c>
      <c r="D2958" s="61">
        <v>40665</v>
      </c>
      <c r="E2958">
        <v>721.5</v>
      </c>
      <c r="G2958" s="61">
        <v>40665</v>
      </c>
      <c r="H2958">
        <v>125.12</v>
      </c>
    </row>
    <row r="2959" spans="1:8" x14ac:dyDescent="0.45">
      <c r="A2959" s="61">
        <v>40666</v>
      </c>
      <c r="B2959">
        <v>693</v>
      </c>
      <c r="D2959" s="61">
        <v>40666</v>
      </c>
      <c r="E2959">
        <v>721.5</v>
      </c>
      <c r="G2959" s="61">
        <v>40666</v>
      </c>
      <c r="H2959">
        <v>122.45</v>
      </c>
    </row>
    <row r="2960" spans="1:8" x14ac:dyDescent="0.45">
      <c r="A2960" s="61">
        <v>40667</v>
      </c>
      <c r="B2960">
        <v>693</v>
      </c>
      <c r="D2960" s="61">
        <v>40667</v>
      </c>
      <c r="E2960">
        <v>720.5</v>
      </c>
      <c r="G2960" s="61">
        <v>40667</v>
      </c>
      <c r="H2960">
        <v>121.19</v>
      </c>
    </row>
    <row r="2961" spans="1:8" x14ac:dyDescent="0.45">
      <c r="A2961" s="61">
        <v>40668</v>
      </c>
      <c r="B2961">
        <v>692</v>
      </c>
      <c r="D2961" s="61">
        <v>40668</v>
      </c>
      <c r="E2961">
        <v>721.5</v>
      </c>
      <c r="G2961" s="61">
        <v>40668</v>
      </c>
      <c r="H2961">
        <v>110.8</v>
      </c>
    </row>
    <row r="2962" spans="1:8" x14ac:dyDescent="0.45">
      <c r="A2962" s="61">
        <v>40669</v>
      </c>
      <c r="B2962">
        <v>684</v>
      </c>
      <c r="D2962" s="61">
        <v>40669</v>
      </c>
      <c r="E2962">
        <v>713</v>
      </c>
      <c r="G2962" s="61">
        <v>40669</v>
      </c>
      <c r="H2962">
        <v>109.13</v>
      </c>
    </row>
    <row r="2963" spans="1:8" x14ac:dyDescent="0.45">
      <c r="A2963" s="61">
        <v>40672</v>
      </c>
      <c r="B2963">
        <v>678.5</v>
      </c>
      <c r="D2963" s="61">
        <v>40672</v>
      </c>
      <c r="E2963">
        <v>707</v>
      </c>
      <c r="G2963" s="61">
        <v>40672</v>
      </c>
      <c r="H2963">
        <v>115.9</v>
      </c>
    </row>
    <row r="2964" spans="1:8" x14ac:dyDescent="0.45">
      <c r="A2964" s="61">
        <v>40673</v>
      </c>
      <c r="B2964">
        <v>678.5</v>
      </c>
      <c r="D2964" s="61">
        <v>40673</v>
      </c>
      <c r="E2964">
        <v>707</v>
      </c>
      <c r="G2964" s="61">
        <v>40673</v>
      </c>
      <c r="H2964">
        <v>117.63</v>
      </c>
    </row>
    <row r="2965" spans="1:8" x14ac:dyDescent="0.45">
      <c r="A2965" s="61">
        <v>40674</v>
      </c>
      <c r="B2965">
        <v>675.5</v>
      </c>
      <c r="D2965" s="61">
        <v>40674</v>
      </c>
      <c r="E2965">
        <v>702</v>
      </c>
      <c r="G2965" s="61">
        <v>40674</v>
      </c>
      <c r="H2965">
        <v>112.57</v>
      </c>
    </row>
    <row r="2966" spans="1:8" x14ac:dyDescent="0.45">
      <c r="A2966" s="61">
        <v>40675</v>
      </c>
      <c r="B2966">
        <v>679.5</v>
      </c>
      <c r="D2966" s="61">
        <v>40675</v>
      </c>
      <c r="E2966">
        <v>705.5</v>
      </c>
      <c r="G2966" s="61">
        <v>40675</v>
      </c>
      <c r="H2966">
        <v>112.98</v>
      </c>
    </row>
    <row r="2967" spans="1:8" x14ac:dyDescent="0.45">
      <c r="A2967" s="61">
        <v>40676</v>
      </c>
      <c r="B2967">
        <v>678</v>
      </c>
      <c r="D2967" s="61">
        <v>40676</v>
      </c>
      <c r="E2967">
        <v>703.5</v>
      </c>
      <c r="G2967" s="61">
        <v>40676</v>
      </c>
      <c r="H2967">
        <v>113.83</v>
      </c>
    </row>
    <row r="2968" spans="1:8" x14ac:dyDescent="0.45">
      <c r="A2968" s="61">
        <v>40679</v>
      </c>
      <c r="B2968">
        <v>668</v>
      </c>
      <c r="D2968" s="61">
        <v>40679</v>
      </c>
      <c r="E2968">
        <v>696.5</v>
      </c>
      <c r="G2968" s="61">
        <v>40679</v>
      </c>
      <c r="H2968">
        <v>112.73</v>
      </c>
    </row>
    <row r="2969" spans="1:8" x14ac:dyDescent="0.45">
      <c r="A2969" s="61">
        <v>40680</v>
      </c>
      <c r="B2969">
        <v>668</v>
      </c>
      <c r="D2969" s="61">
        <v>40680</v>
      </c>
      <c r="E2969">
        <v>697</v>
      </c>
      <c r="G2969" s="61">
        <v>40680</v>
      </c>
      <c r="H2969">
        <v>109.99</v>
      </c>
    </row>
    <row r="2970" spans="1:8" x14ac:dyDescent="0.45">
      <c r="A2970" s="61">
        <v>40681</v>
      </c>
      <c r="B2970">
        <v>664</v>
      </c>
      <c r="D2970" s="61">
        <v>40681</v>
      </c>
      <c r="E2970">
        <v>684</v>
      </c>
      <c r="G2970" s="61">
        <v>40681</v>
      </c>
      <c r="H2970">
        <v>112.3</v>
      </c>
    </row>
    <row r="2971" spans="1:8" x14ac:dyDescent="0.45">
      <c r="A2971" s="61">
        <v>40682</v>
      </c>
      <c r="B2971">
        <v>660.5</v>
      </c>
      <c r="D2971" s="61">
        <v>40682</v>
      </c>
      <c r="E2971">
        <v>682</v>
      </c>
      <c r="G2971" s="61">
        <v>40682</v>
      </c>
      <c r="H2971">
        <v>111.42</v>
      </c>
    </row>
    <row r="2972" spans="1:8" x14ac:dyDescent="0.45">
      <c r="A2972" s="61">
        <v>40683</v>
      </c>
      <c r="B2972">
        <v>660.5</v>
      </c>
      <c r="D2972" s="61">
        <v>40683</v>
      </c>
      <c r="E2972">
        <v>681</v>
      </c>
      <c r="G2972" s="61">
        <v>40683</v>
      </c>
      <c r="H2972">
        <v>112.39</v>
      </c>
    </row>
    <row r="2973" spans="1:8" x14ac:dyDescent="0.45">
      <c r="A2973" s="61">
        <v>40686</v>
      </c>
      <c r="B2973">
        <v>655.5</v>
      </c>
      <c r="D2973" s="61">
        <v>40686</v>
      </c>
      <c r="E2973">
        <v>676</v>
      </c>
      <c r="G2973" s="61">
        <v>40686</v>
      </c>
      <c r="H2973">
        <v>110.1</v>
      </c>
    </row>
    <row r="2974" spans="1:8" x14ac:dyDescent="0.45">
      <c r="A2974" s="61">
        <v>40687</v>
      </c>
      <c r="B2974">
        <v>651</v>
      </c>
      <c r="D2974" s="61">
        <v>40687</v>
      </c>
      <c r="E2974">
        <v>672</v>
      </c>
      <c r="G2974" s="61">
        <v>40687</v>
      </c>
      <c r="H2974">
        <v>112.53</v>
      </c>
    </row>
    <row r="2975" spans="1:8" x14ac:dyDescent="0.45">
      <c r="A2975" s="61">
        <v>40688</v>
      </c>
      <c r="B2975">
        <v>643</v>
      </c>
      <c r="D2975" s="61">
        <v>40688</v>
      </c>
      <c r="E2975">
        <v>663</v>
      </c>
      <c r="G2975" s="61">
        <v>40688</v>
      </c>
      <c r="H2975">
        <v>114.93</v>
      </c>
    </row>
    <row r="2976" spans="1:8" x14ac:dyDescent="0.45">
      <c r="A2976" s="61">
        <v>40689</v>
      </c>
      <c r="B2976">
        <v>651</v>
      </c>
      <c r="D2976" s="61">
        <v>40689</v>
      </c>
      <c r="E2976">
        <v>672</v>
      </c>
      <c r="G2976" s="61">
        <v>40689</v>
      </c>
      <c r="H2976">
        <v>115.05</v>
      </c>
    </row>
    <row r="2977" spans="1:8" x14ac:dyDescent="0.45">
      <c r="A2977" s="61">
        <v>40690</v>
      </c>
      <c r="B2977">
        <v>659.5</v>
      </c>
      <c r="D2977" s="61">
        <v>40690</v>
      </c>
      <c r="E2977">
        <v>679.5</v>
      </c>
      <c r="G2977" s="61">
        <v>40690</v>
      </c>
      <c r="H2977">
        <v>115.03</v>
      </c>
    </row>
    <row r="2978" spans="1:8" x14ac:dyDescent="0.45">
      <c r="A2978" s="61">
        <v>40693</v>
      </c>
      <c r="B2978">
        <v>659.5</v>
      </c>
      <c r="D2978" s="61">
        <v>40693</v>
      </c>
      <c r="E2978">
        <v>679.5</v>
      </c>
      <c r="G2978" s="61">
        <v>40693</v>
      </c>
      <c r="H2978">
        <v>114.68</v>
      </c>
    </row>
    <row r="2979" spans="1:8" x14ac:dyDescent="0.45">
      <c r="A2979" s="61">
        <v>40694</v>
      </c>
      <c r="B2979">
        <v>660.5</v>
      </c>
      <c r="D2979" s="61">
        <v>40694</v>
      </c>
      <c r="E2979">
        <v>682</v>
      </c>
      <c r="G2979" s="61">
        <v>40694</v>
      </c>
      <c r="H2979">
        <v>116.73</v>
      </c>
    </row>
    <row r="2980" spans="1:8" x14ac:dyDescent="0.45">
      <c r="A2980" s="61">
        <v>40695</v>
      </c>
      <c r="B2980">
        <v>665</v>
      </c>
      <c r="D2980" s="61">
        <v>40695</v>
      </c>
      <c r="E2980">
        <v>686.5</v>
      </c>
      <c r="G2980" s="61">
        <v>40695</v>
      </c>
      <c r="H2980">
        <v>114.53</v>
      </c>
    </row>
    <row r="2981" spans="1:8" x14ac:dyDescent="0.45">
      <c r="A2981" s="61">
        <v>40696</v>
      </c>
      <c r="B2981">
        <v>669.5</v>
      </c>
      <c r="D2981" s="61">
        <v>40696</v>
      </c>
      <c r="E2981">
        <v>691.5</v>
      </c>
      <c r="G2981" s="61">
        <v>40696</v>
      </c>
      <c r="H2981">
        <v>115.54</v>
      </c>
    </row>
    <row r="2982" spans="1:8" x14ac:dyDescent="0.45">
      <c r="A2982" s="61">
        <v>40697</v>
      </c>
      <c r="B2982">
        <v>664</v>
      </c>
      <c r="D2982" s="61">
        <v>40697</v>
      </c>
      <c r="E2982">
        <v>689.5</v>
      </c>
      <c r="G2982" s="61">
        <v>40697</v>
      </c>
      <c r="H2982">
        <v>115.84</v>
      </c>
    </row>
    <row r="2983" spans="1:8" x14ac:dyDescent="0.45">
      <c r="A2983" s="61">
        <v>40700</v>
      </c>
      <c r="B2983">
        <v>662</v>
      </c>
      <c r="D2983" s="61">
        <v>40700</v>
      </c>
      <c r="E2983">
        <v>687</v>
      </c>
      <c r="G2983" s="61">
        <v>40700</v>
      </c>
      <c r="H2983">
        <v>114.48</v>
      </c>
    </row>
    <row r="2984" spans="1:8" x14ac:dyDescent="0.45">
      <c r="A2984" s="61">
        <v>40701</v>
      </c>
      <c r="B2984">
        <v>665.5</v>
      </c>
      <c r="D2984" s="61">
        <v>40701</v>
      </c>
      <c r="E2984">
        <v>689.5</v>
      </c>
      <c r="G2984" s="61">
        <v>40701</v>
      </c>
      <c r="H2984">
        <v>116.78</v>
      </c>
    </row>
    <row r="2985" spans="1:8" x14ac:dyDescent="0.45">
      <c r="A2985" s="61">
        <v>40702</v>
      </c>
      <c r="B2985">
        <v>668.5</v>
      </c>
      <c r="D2985" s="61">
        <v>40702</v>
      </c>
      <c r="E2985">
        <v>693.5</v>
      </c>
      <c r="G2985" s="61">
        <v>40702</v>
      </c>
      <c r="H2985">
        <v>117.85</v>
      </c>
    </row>
    <row r="2986" spans="1:8" x14ac:dyDescent="0.45">
      <c r="A2986" s="61">
        <v>40703</v>
      </c>
      <c r="B2986">
        <v>671.5</v>
      </c>
      <c r="D2986" s="61">
        <v>40703</v>
      </c>
      <c r="E2986">
        <v>695</v>
      </c>
      <c r="G2986" s="61">
        <v>40703</v>
      </c>
      <c r="H2986">
        <v>119.57</v>
      </c>
    </row>
    <row r="2987" spans="1:8" x14ac:dyDescent="0.45">
      <c r="A2987" s="61">
        <v>40704</v>
      </c>
      <c r="B2987">
        <v>680.5</v>
      </c>
      <c r="D2987" s="61">
        <v>40704</v>
      </c>
      <c r="E2987">
        <v>702.5</v>
      </c>
      <c r="G2987" s="61">
        <v>40704</v>
      </c>
      <c r="H2987">
        <v>118.78</v>
      </c>
    </row>
    <row r="2988" spans="1:8" x14ac:dyDescent="0.45">
      <c r="A2988" s="61">
        <v>40707</v>
      </c>
      <c r="B2988">
        <v>682</v>
      </c>
      <c r="D2988" s="61">
        <v>40707</v>
      </c>
      <c r="E2988">
        <v>704.5</v>
      </c>
      <c r="G2988" s="61">
        <v>40707</v>
      </c>
      <c r="H2988">
        <v>119.1</v>
      </c>
    </row>
    <row r="2989" spans="1:8" x14ac:dyDescent="0.45">
      <c r="A2989" s="61">
        <v>40708</v>
      </c>
      <c r="B2989">
        <v>677.5</v>
      </c>
      <c r="D2989" s="61">
        <v>40708</v>
      </c>
      <c r="E2989">
        <v>699.5</v>
      </c>
      <c r="G2989" s="61">
        <v>40708</v>
      </c>
      <c r="H2989">
        <v>120.16</v>
      </c>
    </row>
    <row r="2990" spans="1:8" x14ac:dyDescent="0.45">
      <c r="A2990" s="61">
        <v>40709</v>
      </c>
      <c r="B2990">
        <v>679.5</v>
      </c>
      <c r="D2990" s="61">
        <v>40709</v>
      </c>
      <c r="E2990">
        <v>704.5</v>
      </c>
      <c r="G2990" s="61">
        <v>40709</v>
      </c>
      <c r="H2990">
        <v>117.1</v>
      </c>
    </row>
    <row r="2991" spans="1:8" x14ac:dyDescent="0.45">
      <c r="A2991" s="61">
        <v>40710</v>
      </c>
      <c r="B2991">
        <v>681.5</v>
      </c>
      <c r="D2991" s="61">
        <v>40710</v>
      </c>
      <c r="E2991">
        <v>706.5</v>
      </c>
      <c r="G2991" s="61">
        <v>40710</v>
      </c>
      <c r="H2991">
        <v>114.02</v>
      </c>
    </row>
    <row r="2992" spans="1:8" x14ac:dyDescent="0.45">
      <c r="A2992" s="61">
        <v>40711</v>
      </c>
      <c r="B2992">
        <v>683</v>
      </c>
      <c r="D2992" s="61">
        <v>40711</v>
      </c>
      <c r="E2992">
        <v>706</v>
      </c>
      <c r="G2992" s="61">
        <v>40711</v>
      </c>
      <c r="H2992">
        <v>113.21</v>
      </c>
    </row>
    <row r="2993" spans="1:8" x14ac:dyDescent="0.45">
      <c r="A2993" s="61">
        <v>40714</v>
      </c>
      <c r="B2993">
        <v>671</v>
      </c>
      <c r="D2993" s="61">
        <v>40714</v>
      </c>
      <c r="E2993">
        <v>694</v>
      </c>
      <c r="G2993" s="61">
        <v>40714</v>
      </c>
      <c r="H2993">
        <v>111.69</v>
      </c>
    </row>
    <row r="2994" spans="1:8" x14ac:dyDescent="0.45">
      <c r="A2994" s="61">
        <v>40715</v>
      </c>
      <c r="B2994">
        <v>670</v>
      </c>
      <c r="D2994" s="61">
        <v>40715</v>
      </c>
      <c r="E2994">
        <v>693</v>
      </c>
      <c r="G2994" s="61">
        <v>40715</v>
      </c>
      <c r="H2994">
        <v>110.95</v>
      </c>
    </row>
    <row r="2995" spans="1:8" x14ac:dyDescent="0.45">
      <c r="A2995" s="61">
        <v>40716</v>
      </c>
      <c r="B2995">
        <v>660</v>
      </c>
      <c r="D2995" s="61">
        <v>40716</v>
      </c>
      <c r="E2995">
        <v>684</v>
      </c>
      <c r="G2995" s="61">
        <v>40716</v>
      </c>
      <c r="H2995">
        <v>114.21</v>
      </c>
    </row>
    <row r="2996" spans="1:8" x14ac:dyDescent="0.45">
      <c r="A2996" s="61">
        <v>40717</v>
      </c>
      <c r="B2996">
        <v>660</v>
      </c>
      <c r="D2996" s="61">
        <v>40717</v>
      </c>
      <c r="E2996">
        <v>685</v>
      </c>
      <c r="G2996" s="61">
        <v>40717</v>
      </c>
      <c r="H2996">
        <v>107.26</v>
      </c>
    </row>
    <row r="2997" spans="1:8" x14ac:dyDescent="0.45">
      <c r="A2997" s="61">
        <v>40718</v>
      </c>
      <c r="B2997">
        <v>662</v>
      </c>
      <c r="D2997" s="61">
        <v>40718</v>
      </c>
      <c r="E2997">
        <v>687</v>
      </c>
      <c r="G2997" s="61">
        <v>40718</v>
      </c>
      <c r="H2997">
        <v>105.12</v>
      </c>
    </row>
    <row r="2998" spans="1:8" x14ac:dyDescent="0.45">
      <c r="A2998" s="61">
        <v>40721</v>
      </c>
      <c r="B2998">
        <v>653.5</v>
      </c>
      <c r="D2998" s="61">
        <v>40721</v>
      </c>
      <c r="E2998">
        <v>677</v>
      </c>
      <c r="G2998" s="61">
        <v>40721</v>
      </c>
      <c r="H2998">
        <v>105.99</v>
      </c>
    </row>
    <row r="2999" spans="1:8" x14ac:dyDescent="0.45">
      <c r="A2999" s="61">
        <v>40722</v>
      </c>
      <c r="B2999">
        <v>645.5</v>
      </c>
      <c r="D2999" s="61">
        <v>40722</v>
      </c>
      <c r="E2999">
        <v>668.5</v>
      </c>
      <c r="G2999" s="61">
        <v>40722</v>
      </c>
      <c r="H2999">
        <v>108.78</v>
      </c>
    </row>
    <row r="3000" spans="1:8" x14ac:dyDescent="0.45">
      <c r="A3000" s="61">
        <v>40723</v>
      </c>
      <c r="B3000">
        <v>646.5</v>
      </c>
      <c r="D3000" s="61">
        <v>40723</v>
      </c>
      <c r="E3000">
        <v>669</v>
      </c>
      <c r="G3000" s="61">
        <v>40723</v>
      </c>
      <c r="H3000">
        <v>112.4</v>
      </c>
    </row>
    <row r="3001" spans="1:8" x14ac:dyDescent="0.45">
      <c r="A3001" s="61">
        <v>40724</v>
      </c>
      <c r="B3001">
        <v>653</v>
      </c>
      <c r="D3001" s="61">
        <v>40724</v>
      </c>
      <c r="E3001">
        <v>675</v>
      </c>
      <c r="G3001" s="61">
        <v>40724</v>
      </c>
      <c r="H3001">
        <v>112.48</v>
      </c>
    </row>
    <row r="3002" spans="1:8" x14ac:dyDescent="0.45">
      <c r="A3002" s="61">
        <v>40725</v>
      </c>
      <c r="B3002">
        <v>665.5</v>
      </c>
      <c r="D3002" s="61">
        <v>40725</v>
      </c>
      <c r="E3002">
        <v>687.5</v>
      </c>
      <c r="G3002" s="61">
        <v>40725</v>
      </c>
      <c r="H3002">
        <v>111.77</v>
      </c>
    </row>
    <row r="3003" spans="1:8" x14ac:dyDescent="0.45">
      <c r="A3003" s="61">
        <v>40728</v>
      </c>
      <c r="B3003">
        <v>665.5</v>
      </c>
      <c r="D3003" s="61">
        <v>40728</v>
      </c>
      <c r="E3003">
        <v>687.5</v>
      </c>
      <c r="G3003" s="61">
        <v>40728</v>
      </c>
      <c r="H3003">
        <v>111.39</v>
      </c>
    </row>
    <row r="3004" spans="1:8" x14ac:dyDescent="0.45">
      <c r="A3004" s="61">
        <v>40729</v>
      </c>
      <c r="B3004">
        <v>662.5</v>
      </c>
      <c r="D3004" s="61">
        <v>40729</v>
      </c>
      <c r="E3004">
        <v>683.5</v>
      </c>
      <c r="G3004" s="61">
        <v>40729</v>
      </c>
      <c r="H3004">
        <v>113.61</v>
      </c>
    </row>
    <row r="3005" spans="1:8" x14ac:dyDescent="0.45">
      <c r="A3005" s="61">
        <v>40730</v>
      </c>
      <c r="B3005">
        <v>662</v>
      </c>
      <c r="D3005" s="61">
        <v>40730</v>
      </c>
      <c r="E3005">
        <v>684.5</v>
      </c>
      <c r="G3005" s="61">
        <v>40730</v>
      </c>
      <c r="H3005">
        <v>113.62</v>
      </c>
    </row>
    <row r="3006" spans="1:8" x14ac:dyDescent="0.45">
      <c r="A3006" s="61">
        <v>40731</v>
      </c>
      <c r="B3006">
        <v>665</v>
      </c>
      <c r="D3006" s="61">
        <v>40731</v>
      </c>
      <c r="E3006">
        <v>686</v>
      </c>
      <c r="G3006" s="61">
        <v>40731</v>
      </c>
      <c r="H3006">
        <v>118.59</v>
      </c>
    </row>
    <row r="3007" spans="1:8" x14ac:dyDescent="0.45">
      <c r="A3007" s="61">
        <v>40732</v>
      </c>
      <c r="B3007">
        <v>673</v>
      </c>
      <c r="D3007" s="61">
        <v>40732</v>
      </c>
      <c r="E3007">
        <v>695.5</v>
      </c>
      <c r="G3007" s="61">
        <v>40732</v>
      </c>
      <c r="H3007">
        <v>118.33</v>
      </c>
    </row>
    <row r="3008" spans="1:8" x14ac:dyDescent="0.45">
      <c r="A3008" s="61">
        <v>40735</v>
      </c>
      <c r="B3008">
        <v>677</v>
      </c>
      <c r="D3008" s="61">
        <v>40735</v>
      </c>
      <c r="E3008">
        <v>702.5</v>
      </c>
      <c r="G3008" s="61">
        <v>40735</v>
      </c>
      <c r="H3008">
        <v>117.24</v>
      </c>
    </row>
    <row r="3009" spans="1:8" x14ac:dyDescent="0.45">
      <c r="A3009" s="61">
        <v>40736</v>
      </c>
      <c r="B3009">
        <v>674</v>
      </c>
      <c r="D3009" s="61">
        <v>40736</v>
      </c>
      <c r="E3009">
        <v>697.5</v>
      </c>
      <c r="G3009" s="61">
        <v>40736</v>
      </c>
      <c r="H3009">
        <v>117.75</v>
      </c>
    </row>
    <row r="3010" spans="1:8" x14ac:dyDescent="0.45">
      <c r="A3010" s="61">
        <v>40737</v>
      </c>
      <c r="B3010">
        <v>680</v>
      </c>
      <c r="D3010" s="61">
        <v>40737</v>
      </c>
      <c r="E3010">
        <v>704</v>
      </c>
      <c r="G3010" s="61">
        <v>40737</v>
      </c>
      <c r="H3010">
        <v>118.78</v>
      </c>
    </row>
    <row r="3011" spans="1:8" x14ac:dyDescent="0.45">
      <c r="A3011" s="61">
        <v>40738</v>
      </c>
      <c r="B3011">
        <v>687</v>
      </c>
      <c r="D3011" s="61">
        <v>40738</v>
      </c>
      <c r="E3011">
        <v>710</v>
      </c>
      <c r="G3011" s="61">
        <v>40738</v>
      </c>
      <c r="H3011">
        <v>118.32</v>
      </c>
    </row>
    <row r="3012" spans="1:8" x14ac:dyDescent="0.45">
      <c r="A3012" s="61">
        <v>40739</v>
      </c>
      <c r="B3012">
        <v>689</v>
      </c>
      <c r="D3012" s="61">
        <v>40739</v>
      </c>
      <c r="E3012">
        <v>713</v>
      </c>
      <c r="G3012" s="61">
        <v>40739</v>
      </c>
      <c r="H3012">
        <v>117.26</v>
      </c>
    </row>
    <row r="3013" spans="1:8" x14ac:dyDescent="0.45">
      <c r="A3013" s="61">
        <v>40742</v>
      </c>
      <c r="B3013">
        <v>688</v>
      </c>
      <c r="D3013" s="61">
        <v>40742</v>
      </c>
      <c r="E3013">
        <v>712</v>
      </c>
      <c r="G3013" s="61">
        <v>40742</v>
      </c>
      <c r="H3013">
        <v>116.05</v>
      </c>
    </row>
    <row r="3014" spans="1:8" x14ac:dyDescent="0.45">
      <c r="A3014" s="61">
        <v>40743</v>
      </c>
      <c r="B3014">
        <v>686</v>
      </c>
      <c r="D3014" s="61">
        <v>40743</v>
      </c>
      <c r="E3014">
        <v>711</v>
      </c>
      <c r="G3014" s="61">
        <v>40743</v>
      </c>
      <c r="H3014">
        <v>117.06</v>
      </c>
    </row>
    <row r="3015" spans="1:8" x14ac:dyDescent="0.45">
      <c r="A3015" s="61">
        <v>40744</v>
      </c>
      <c r="B3015">
        <v>684</v>
      </c>
      <c r="D3015" s="61">
        <v>40744</v>
      </c>
      <c r="E3015">
        <v>710</v>
      </c>
      <c r="G3015" s="61">
        <v>40744</v>
      </c>
      <c r="H3015">
        <v>118.15</v>
      </c>
    </row>
    <row r="3016" spans="1:8" x14ac:dyDescent="0.45">
      <c r="A3016" s="61">
        <v>40745</v>
      </c>
      <c r="B3016">
        <v>686</v>
      </c>
      <c r="D3016" s="61">
        <v>40745</v>
      </c>
      <c r="E3016">
        <v>707.5</v>
      </c>
      <c r="G3016" s="61">
        <v>40745</v>
      </c>
      <c r="H3016">
        <v>117.51</v>
      </c>
    </row>
    <row r="3017" spans="1:8" x14ac:dyDescent="0.45">
      <c r="A3017" s="61">
        <v>40746</v>
      </c>
      <c r="B3017">
        <v>689.5</v>
      </c>
      <c r="D3017" s="61">
        <v>40746</v>
      </c>
      <c r="E3017">
        <v>714.5</v>
      </c>
      <c r="G3017" s="61">
        <v>40746</v>
      </c>
      <c r="H3017">
        <v>118.67</v>
      </c>
    </row>
    <row r="3018" spans="1:8" x14ac:dyDescent="0.45">
      <c r="A3018" s="61">
        <v>40749</v>
      </c>
      <c r="B3018">
        <v>689</v>
      </c>
      <c r="D3018" s="61">
        <v>40749</v>
      </c>
      <c r="E3018">
        <v>715.5</v>
      </c>
      <c r="G3018" s="61">
        <v>40749</v>
      </c>
      <c r="H3018">
        <v>117.94</v>
      </c>
    </row>
    <row r="3019" spans="1:8" x14ac:dyDescent="0.45">
      <c r="A3019" s="61">
        <v>40750</v>
      </c>
      <c r="B3019">
        <v>691.5</v>
      </c>
      <c r="D3019" s="61">
        <v>40750</v>
      </c>
      <c r="E3019">
        <v>717.5</v>
      </c>
      <c r="G3019" s="61">
        <v>40750</v>
      </c>
      <c r="H3019">
        <v>118.28</v>
      </c>
    </row>
    <row r="3020" spans="1:8" x14ac:dyDescent="0.45">
      <c r="A3020" s="61">
        <v>40751</v>
      </c>
      <c r="B3020">
        <v>691</v>
      </c>
      <c r="D3020" s="61">
        <v>40751</v>
      </c>
      <c r="E3020">
        <v>715</v>
      </c>
      <c r="G3020" s="61">
        <v>40751</v>
      </c>
      <c r="H3020">
        <v>117.43</v>
      </c>
    </row>
    <row r="3021" spans="1:8" x14ac:dyDescent="0.45">
      <c r="A3021" s="61">
        <v>40752</v>
      </c>
      <c r="B3021">
        <v>691</v>
      </c>
      <c r="D3021" s="61">
        <v>40752</v>
      </c>
      <c r="E3021">
        <v>713.5</v>
      </c>
      <c r="G3021" s="61">
        <v>40752</v>
      </c>
      <c r="H3021">
        <v>117.36</v>
      </c>
    </row>
    <row r="3022" spans="1:8" x14ac:dyDescent="0.45">
      <c r="A3022" s="61">
        <v>40753</v>
      </c>
      <c r="B3022">
        <v>692.5</v>
      </c>
      <c r="D3022" s="61">
        <v>40753</v>
      </c>
      <c r="E3022">
        <v>715.5</v>
      </c>
      <c r="G3022" s="61">
        <v>40753</v>
      </c>
      <c r="H3022">
        <v>116.74</v>
      </c>
    </row>
    <row r="3023" spans="1:8" x14ac:dyDescent="0.45">
      <c r="A3023" s="61">
        <v>40756</v>
      </c>
      <c r="B3023">
        <v>692.5</v>
      </c>
      <c r="D3023" s="61">
        <v>40756</v>
      </c>
      <c r="E3023">
        <v>715.5</v>
      </c>
      <c r="G3023" s="61">
        <v>40756</v>
      </c>
      <c r="H3023">
        <v>116.81</v>
      </c>
    </row>
    <row r="3024" spans="1:8" x14ac:dyDescent="0.45">
      <c r="A3024" s="61">
        <v>40757</v>
      </c>
      <c r="B3024">
        <v>693</v>
      </c>
      <c r="D3024" s="61">
        <v>40757</v>
      </c>
      <c r="E3024">
        <v>714.5</v>
      </c>
      <c r="G3024" s="61">
        <v>40757</v>
      </c>
      <c r="H3024">
        <v>116.46</v>
      </c>
    </row>
    <row r="3025" spans="1:8" x14ac:dyDescent="0.45">
      <c r="A3025" s="61">
        <v>40758</v>
      </c>
      <c r="B3025">
        <v>695</v>
      </c>
      <c r="D3025" s="61">
        <v>40758</v>
      </c>
      <c r="E3025">
        <v>717.5</v>
      </c>
      <c r="G3025" s="61">
        <v>40758</v>
      </c>
      <c r="H3025">
        <v>113.23</v>
      </c>
    </row>
    <row r="3026" spans="1:8" x14ac:dyDescent="0.45">
      <c r="A3026" s="61">
        <v>40759</v>
      </c>
      <c r="B3026">
        <v>691.5</v>
      </c>
      <c r="D3026" s="61">
        <v>40759</v>
      </c>
      <c r="E3026">
        <v>716.5</v>
      </c>
      <c r="G3026" s="61">
        <v>40759</v>
      </c>
      <c r="H3026">
        <v>107.25</v>
      </c>
    </row>
    <row r="3027" spans="1:8" x14ac:dyDescent="0.45">
      <c r="A3027" s="61">
        <v>40760</v>
      </c>
      <c r="B3027">
        <v>688</v>
      </c>
      <c r="D3027" s="61">
        <v>40760</v>
      </c>
      <c r="E3027">
        <v>715</v>
      </c>
      <c r="G3027" s="61">
        <v>40760</v>
      </c>
      <c r="H3027">
        <v>109.37</v>
      </c>
    </row>
    <row r="3028" spans="1:8" x14ac:dyDescent="0.45">
      <c r="A3028" s="61">
        <v>40763</v>
      </c>
      <c r="B3028">
        <v>687</v>
      </c>
      <c r="D3028" s="61">
        <v>40763</v>
      </c>
      <c r="E3028">
        <v>711.5</v>
      </c>
      <c r="G3028" s="61">
        <v>40763</v>
      </c>
      <c r="H3028">
        <v>103.74</v>
      </c>
    </row>
    <row r="3029" spans="1:8" x14ac:dyDescent="0.45">
      <c r="A3029" s="61">
        <v>40764</v>
      </c>
      <c r="B3029">
        <v>681</v>
      </c>
      <c r="D3029" s="61">
        <v>40764</v>
      </c>
      <c r="E3029">
        <v>706.5</v>
      </c>
      <c r="G3029" s="61">
        <v>40764</v>
      </c>
      <c r="H3029">
        <v>102.57</v>
      </c>
    </row>
    <row r="3030" spans="1:8" x14ac:dyDescent="0.45">
      <c r="A3030" s="61">
        <v>40765</v>
      </c>
      <c r="B3030">
        <v>666</v>
      </c>
      <c r="D3030" s="61">
        <v>40765</v>
      </c>
      <c r="E3030">
        <v>693</v>
      </c>
      <c r="G3030" s="61">
        <v>40765</v>
      </c>
      <c r="H3030">
        <v>106.68</v>
      </c>
    </row>
    <row r="3031" spans="1:8" x14ac:dyDescent="0.45">
      <c r="A3031" s="61">
        <v>40766</v>
      </c>
      <c r="B3031">
        <v>666</v>
      </c>
      <c r="D3031" s="61">
        <v>40766</v>
      </c>
      <c r="E3031">
        <v>693</v>
      </c>
      <c r="G3031" s="61">
        <v>40766</v>
      </c>
      <c r="H3031">
        <v>108.02</v>
      </c>
    </row>
    <row r="3032" spans="1:8" x14ac:dyDescent="0.45">
      <c r="A3032" s="61">
        <v>40767</v>
      </c>
      <c r="B3032">
        <v>666.5</v>
      </c>
      <c r="D3032" s="61">
        <v>40767</v>
      </c>
      <c r="E3032">
        <v>689.5</v>
      </c>
      <c r="G3032" s="61">
        <v>40767</v>
      </c>
      <c r="H3032">
        <v>108.03</v>
      </c>
    </row>
    <row r="3033" spans="1:8" x14ac:dyDescent="0.45">
      <c r="A3033" s="61">
        <v>40770</v>
      </c>
      <c r="B3033">
        <v>662</v>
      </c>
      <c r="D3033" s="61">
        <v>40770</v>
      </c>
      <c r="E3033">
        <v>683</v>
      </c>
      <c r="G3033" s="61">
        <v>40770</v>
      </c>
      <c r="H3033">
        <v>109.91</v>
      </c>
    </row>
    <row r="3034" spans="1:8" x14ac:dyDescent="0.45">
      <c r="A3034" s="61">
        <v>40771</v>
      </c>
      <c r="B3034">
        <v>662</v>
      </c>
      <c r="D3034" s="61">
        <v>40771</v>
      </c>
      <c r="E3034">
        <v>683</v>
      </c>
      <c r="G3034" s="61">
        <v>40771</v>
      </c>
      <c r="H3034">
        <v>109.47</v>
      </c>
    </row>
    <row r="3035" spans="1:8" x14ac:dyDescent="0.45">
      <c r="A3035" s="61">
        <v>40772</v>
      </c>
      <c r="B3035">
        <v>673</v>
      </c>
      <c r="D3035" s="61">
        <v>40772</v>
      </c>
      <c r="E3035">
        <v>695</v>
      </c>
      <c r="G3035" s="61">
        <v>40772</v>
      </c>
      <c r="H3035">
        <v>110.6</v>
      </c>
    </row>
    <row r="3036" spans="1:8" x14ac:dyDescent="0.45">
      <c r="A3036" s="61">
        <v>40773</v>
      </c>
      <c r="B3036">
        <v>677</v>
      </c>
      <c r="D3036" s="61">
        <v>40773</v>
      </c>
      <c r="E3036">
        <v>699.5</v>
      </c>
      <c r="G3036" s="61">
        <v>40773</v>
      </c>
      <c r="H3036">
        <v>106.99</v>
      </c>
    </row>
    <row r="3037" spans="1:8" x14ac:dyDescent="0.45">
      <c r="A3037" s="61">
        <v>40774</v>
      </c>
      <c r="B3037">
        <v>685</v>
      </c>
      <c r="D3037" s="61">
        <v>40774</v>
      </c>
      <c r="E3037">
        <v>706</v>
      </c>
      <c r="G3037" s="61">
        <v>40774</v>
      </c>
      <c r="H3037">
        <v>108.62</v>
      </c>
    </row>
    <row r="3038" spans="1:8" x14ac:dyDescent="0.45">
      <c r="A3038" s="61">
        <v>40777</v>
      </c>
      <c r="B3038">
        <v>681</v>
      </c>
      <c r="D3038" s="61">
        <v>40777</v>
      </c>
      <c r="E3038">
        <v>702.5</v>
      </c>
      <c r="G3038" s="61">
        <v>40777</v>
      </c>
      <c r="H3038">
        <v>108.36</v>
      </c>
    </row>
    <row r="3039" spans="1:8" x14ac:dyDescent="0.45">
      <c r="A3039" s="61">
        <v>40778</v>
      </c>
      <c r="B3039">
        <v>683</v>
      </c>
      <c r="D3039" s="61">
        <v>40778</v>
      </c>
      <c r="E3039">
        <v>706</v>
      </c>
      <c r="G3039" s="61">
        <v>40778</v>
      </c>
      <c r="H3039">
        <v>109.31</v>
      </c>
    </row>
    <row r="3040" spans="1:8" x14ac:dyDescent="0.45">
      <c r="A3040" s="61">
        <v>40779</v>
      </c>
      <c r="B3040">
        <v>680</v>
      </c>
      <c r="D3040" s="61">
        <v>40779</v>
      </c>
      <c r="E3040">
        <v>702</v>
      </c>
      <c r="G3040" s="61">
        <v>40779</v>
      </c>
      <c r="H3040">
        <v>110.15</v>
      </c>
    </row>
    <row r="3041" spans="1:8" x14ac:dyDescent="0.45">
      <c r="A3041" s="61">
        <v>40780</v>
      </c>
      <c r="B3041">
        <v>681</v>
      </c>
      <c r="D3041" s="61">
        <v>40780</v>
      </c>
      <c r="E3041">
        <v>704.5</v>
      </c>
      <c r="G3041" s="61">
        <v>40780</v>
      </c>
      <c r="H3041">
        <v>110.62</v>
      </c>
    </row>
    <row r="3042" spans="1:8" x14ac:dyDescent="0.45">
      <c r="A3042" s="61">
        <v>40781</v>
      </c>
      <c r="B3042">
        <v>685.5</v>
      </c>
      <c r="D3042" s="61">
        <v>40781</v>
      </c>
      <c r="E3042">
        <v>710</v>
      </c>
      <c r="G3042" s="61">
        <v>40781</v>
      </c>
      <c r="H3042">
        <v>111.36</v>
      </c>
    </row>
    <row r="3043" spans="1:8" x14ac:dyDescent="0.45">
      <c r="A3043" s="61">
        <v>40784</v>
      </c>
      <c r="B3043">
        <v>683</v>
      </c>
      <c r="D3043" s="61">
        <v>40784</v>
      </c>
      <c r="E3043">
        <v>706</v>
      </c>
      <c r="G3043" s="61">
        <v>40784</v>
      </c>
      <c r="H3043">
        <v>111.88</v>
      </c>
    </row>
    <row r="3044" spans="1:8" x14ac:dyDescent="0.45">
      <c r="A3044" s="61">
        <v>40785</v>
      </c>
      <c r="B3044">
        <v>683</v>
      </c>
      <c r="D3044" s="61">
        <v>40785</v>
      </c>
      <c r="E3044">
        <v>706</v>
      </c>
      <c r="G3044" s="61">
        <v>40785</v>
      </c>
      <c r="H3044">
        <v>114.02</v>
      </c>
    </row>
    <row r="3045" spans="1:8" x14ac:dyDescent="0.45">
      <c r="A3045" s="61">
        <v>40786</v>
      </c>
      <c r="B3045">
        <v>687</v>
      </c>
      <c r="D3045" s="61">
        <v>40786</v>
      </c>
      <c r="E3045">
        <v>710.5</v>
      </c>
      <c r="G3045" s="61">
        <v>40786</v>
      </c>
      <c r="H3045">
        <v>114.85</v>
      </c>
    </row>
    <row r="3046" spans="1:8" x14ac:dyDescent="0.45">
      <c r="A3046" s="61">
        <v>40787</v>
      </c>
      <c r="B3046">
        <v>692.5</v>
      </c>
      <c r="D3046" s="61">
        <v>40787</v>
      </c>
      <c r="E3046">
        <v>712.5</v>
      </c>
      <c r="G3046" s="61">
        <v>40787</v>
      </c>
      <c r="H3046">
        <v>114.29</v>
      </c>
    </row>
    <row r="3047" spans="1:8" x14ac:dyDescent="0.45">
      <c r="A3047" s="61">
        <v>40788</v>
      </c>
      <c r="B3047">
        <v>694.5</v>
      </c>
      <c r="D3047" s="61">
        <v>40788</v>
      </c>
      <c r="E3047">
        <v>715</v>
      </c>
      <c r="G3047" s="61">
        <v>40788</v>
      </c>
      <c r="H3047">
        <v>112.33</v>
      </c>
    </row>
    <row r="3048" spans="1:8" x14ac:dyDescent="0.45">
      <c r="A3048" s="61">
        <v>40791</v>
      </c>
      <c r="B3048">
        <v>694.5</v>
      </c>
      <c r="D3048" s="61">
        <v>40791</v>
      </c>
      <c r="E3048">
        <v>715</v>
      </c>
      <c r="G3048" s="61">
        <v>40791</v>
      </c>
      <c r="H3048">
        <v>110.08</v>
      </c>
    </row>
    <row r="3049" spans="1:8" x14ac:dyDescent="0.45">
      <c r="A3049" s="61">
        <v>40792</v>
      </c>
      <c r="B3049">
        <v>688</v>
      </c>
      <c r="D3049" s="61">
        <v>40792</v>
      </c>
      <c r="E3049">
        <v>709</v>
      </c>
      <c r="G3049" s="61">
        <v>40792</v>
      </c>
      <c r="H3049">
        <v>112.89</v>
      </c>
    </row>
    <row r="3050" spans="1:8" x14ac:dyDescent="0.45">
      <c r="A3050" s="61">
        <v>40793</v>
      </c>
      <c r="B3050">
        <v>671</v>
      </c>
      <c r="D3050" s="61">
        <v>40793</v>
      </c>
      <c r="E3050">
        <v>696</v>
      </c>
      <c r="G3050" s="61">
        <v>40793</v>
      </c>
      <c r="H3050">
        <v>115.8</v>
      </c>
    </row>
    <row r="3051" spans="1:8" x14ac:dyDescent="0.45">
      <c r="A3051" s="61">
        <v>40794</v>
      </c>
      <c r="B3051">
        <v>680</v>
      </c>
      <c r="D3051" s="61">
        <v>40794</v>
      </c>
      <c r="E3051">
        <v>707</v>
      </c>
      <c r="G3051" s="61">
        <v>40794</v>
      </c>
      <c r="H3051">
        <v>114.55</v>
      </c>
    </row>
    <row r="3052" spans="1:8" x14ac:dyDescent="0.45">
      <c r="A3052" s="61">
        <v>40795</v>
      </c>
      <c r="B3052">
        <v>698</v>
      </c>
      <c r="D3052" s="61">
        <v>40795</v>
      </c>
      <c r="E3052">
        <v>724</v>
      </c>
      <c r="G3052" s="61">
        <v>40795</v>
      </c>
      <c r="H3052">
        <v>112.77</v>
      </c>
    </row>
    <row r="3053" spans="1:8" x14ac:dyDescent="0.45">
      <c r="A3053" s="61">
        <v>40798</v>
      </c>
      <c r="B3053">
        <v>698</v>
      </c>
      <c r="D3053" s="61">
        <v>40798</v>
      </c>
      <c r="E3053">
        <v>724</v>
      </c>
      <c r="G3053" s="61">
        <v>40798</v>
      </c>
      <c r="H3053">
        <v>112.25</v>
      </c>
    </row>
    <row r="3054" spans="1:8" x14ac:dyDescent="0.45">
      <c r="A3054" s="61">
        <v>40799</v>
      </c>
      <c r="B3054">
        <v>691</v>
      </c>
      <c r="D3054" s="61">
        <v>40799</v>
      </c>
      <c r="E3054">
        <v>717</v>
      </c>
      <c r="G3054" s="61">
        <v>40799</v>
      </c>
      <c r="H3054">
        <v>111.89</v>
      </c>
    </row>
    <row r="3055" spans="1:8" x14ac:dyDescent="0.45">
      <c r="A3055" s="61">
        <v>40800</v>
      </c>
      <c r="B3055">
        <v>676</v>
      </c>
      <c r="D3055" s="61">
        <v>40800</v>
      </c>
      <c r="E3055">
        <v>699.5</v>
      </c>
      <c r="G3055" s="61">
        <v>40800</v>
      </c>
      <c r="H3055">
        <v>112.4</v>
      </c>
    </row>
    <row r="3056" spans="1:8" x14ac:dyDescent="0.45">
      <c r="A3056" s="61">
        <v>40801</v>
      </c>
      <c r="B3056">
        <v>672</v>
      </c>
      <c r="D3056" s="61">
        <v>40801</v>
      </c>
      <c r="E3056">
        <v>695</v>
      </c>
      <c r="G3056" s="61">
        <v>40801</v>
      </c>
      <c r="H3056">
        <v>115.34</v>
      </c>
    </row>
    <row r="3057" spans="1:8" x14ac:dyDescent="0.45">
      <c r="A3057" s="61">
        <v>40802</v>
      </c>
      <c r="B3057">
        <v>671</v>
      </c>
      <c r="D3057" s="61">
        <v>40802</v>
      </c>
      <c r="E3057">
        <v>694</v>
      </c>
      <c r="G3057" s="61">
        <v>40802</v>
      </c>
      <c r="H3057">
        <v>112.22</v>
      </c>
    </row>
    <row r="3058" spans="1:8" x14ac:dyDescent="0.45">
      <c r="A3058" s="61">
        <v>40805</v>
      </c>
      <c r="B3058">
        <v>679.5</v>
      </c>
      <c r="D3058" s="61">
        <v>40805</v>
      </c>
      <c r="E3058">
        <v>704</v>
      </c>
      <c r="G3058" s="61">
        <v>40805</v>
      </c>
      <c r="H3058">
        <v>109.14</v>
      </c>
    </row>
    <row r="3059" spans="1:8" x14ac:dyDescent="0.45">
      <c r="A3059" s="61">
        <v>40806</v>
      </c>
      <c r="B3059">
        <v>674.5</v>
      </c>
      <c r="D3059" s="61">
        <v>40806</v>
      </c>
      <c r="E3059">
        <v>699.5</v>
      </c>
      <c r="G3059" s="61">
        <v>40806</v>
      </c>
      <c r="H3059">
        <v>110.54</v>
      </c>
    </row>
    <row r="3060" spans="1:8" x14ac:dyDescent="0.45">
      <c r="A3060" s="61">
        <v>40807</v>
      </c>
      <c r="B3060">
        <v>674.5</v>
      </c>
      <c r="D3060" s="61">
        <v>40807</v>
      </c>
      <c r="E3060">
        <v>700.5</v>
      </c>
      <c r="G3060" s="61">
        <v>40807</v>
      </c>
      <c r="H3060">
        <v>110.36</v>
      </c>
    </row>
    <row r="3061" spans="1:8" x14ac:dyDescent="0.45">
      <c r="A3061" s="61">
        <v>40808</v>
      </c>
      <c r="B3061">
        <v>676.5</v>
      </c>
      <c r="D3061" s="61">
        <v>40808</v>
      </c>
      <c r="E3061">
        <v>700.5</v>
      </c>
      <c r="G3061" s="61">
        <v>40808</v>
      </c>
      <c r="H3061">
        <v>105.49</v>
      </c>
    </row>
    <row r="3062" spans="1:8" x14ac:dyDescent="0.45">
      <c r="A3062" s="61">
        <v>40809</v>
      </c>
      <c r="B3062">
        <v>680.5</v>
      </c>
      <c r="D3062" s="61">
        <v>40809</v>
      </c>
      <c r="E3062">
        <v>702.5</v>
      </c>
      <c r="G3062" s="61">
        <v>40809</v>
      </c>
      <c r="H3062">
        <v>103.97</v>
      </c>
    </row>
    <row r="3063" spans="1:8" x14ac:dyDescent="0.45">
      <c r="A3063" s="61">
        <v>40812</v>
      </c>
      <c r="B3063">
        <v>665</v>
      </c>
      <c r="D3063" s="61">
        <v>40812</v>
      </c>
      <c r="E3063">
        <v>686.5</v>
      </c>
      <c r="G3063" s="61">
        <v>40812</v>
      </c>
      <c r="H3063">
        <v>103.94</v>
      </c>
    </row>
    <row r="3064" spans="1:8" x14ac:dyDescent="0.45">
      <c r="A3064" s="61">
        <v>40813</v>
      </c>
      <c r="B3064">
        <v>659.5</v>
      </c>
      <c r="D3064" s="61">
        <v>40813</v>
      </c>
      <c r="E3064">
        <v>681</v>
      </c>
      <c r="G3064" s="61">
        <v>40813</v>
      </c>
      <c r="H3064">
        <v>107.14</v>
      </c>
    </row>
    <row r="3065" spans="1:8" x14ac:dyDescent="0.45">
      <c r="A3065" s="61">
        <v>40814</v>
      </c>
      <c r="B3065">
        <v>661</v>
      </c>
      <c r="D3065" s="61">
        <v>40814</v>
      </c>
      <c r="E3065">
        <v>683</v>
      </c>
      <c r="G3065" s="61">
        <v>40814</v>
      </c>
      <c r="H3065">
        <v>103.81</v>
      </c>
    </row>
    <row r="3066" spans="1:8" x14ac:dyDescent="0.45">
      <c r="A3066" s="61">
        <v>40815</v>
      </c>
      <c r="B3066">
        <v>664.5</v>
      </c>
      <c r="D3066" s="61">
        <v>40815</v>
      </c>
      <c r="E3066">
        <v>683</v>
      </c>
      <c r="G3066" s="61">
        <v>40815</v>
      </c>
      <c r="H3066">
        <v>103.95</v>
      </c>
    </row>
    <row r="3067" spans="1:8" x14ac:dyDescent="0.45">
      <c r="A3067" s="61">
        <v>40816</v>
      </c>
      <c r="B3067">
        <v>666.5</v>
      </c>
      <c r="D3067" s="61">
        <v>40816</v>
      </c>
      <c r="E3067">
        <v>684.5</v>
      </c>
      <c r="G3067" s="61">
        <v>40816</v>
      </c>
      <c r="H3067">
        <v>102.76</v>
      </c>
    </row>
    <row r="3068" spans="1:8" x14ac:dyDescent="0.45">
      <c r="A3068" s="61">
        <v>40819</v>
      </c>
      <c r="B3068">
        <v>666</v>
      </c>
      <c r="D3068" s="61">
        <v>40819</v>
      </c>
      <c r="E3068">
        <v>683.5</v>
      </c>
      <c r="G3068" s="61">
        <v>40819</v>
      </c>
      <c r="H3068">
        <v>101.71</v>
      </c>
    </row>
    <row r="3069" spans="1:8" x14ac:dyDescent="0.45">
      <c r="A3069" s="61">
        <v>40820</v>
      </c>
      <c r="B3069">
        <v>653</v>
      </c>
      <c r="D3069" s="61">
        <v>40820</v>
      </c>
      <c r="E3069">
        <v>673</v>
      </c>
      <c r="G3069" s="61">
        <v>40820</v>
      </c>
      <c r="H3069">
        <v>99.79</v>
      </c>
    </row>
    <row r="3070" spans="1:8" x14ac:dyDescent="0.45">
      <c r="A3070" s="61">
        <v>40821</v>
      </c>
      <c r="B3070">
        <v>650</v>
      </c>
      <c r="D3070" s="61">
        <v>40821</v>
      </c>
      <c r="E3070">
        <v>670</v>
      </c>
      <c r="G3070" s="61">
        <v>40821</v>
      </c>
      <c r="H3070">
        <v>102.73</v>
      </c>
    </row>
    <row r="3071" spans="1:8" x14ac:dyDescent="0.45">
      <c r="A3071" s="61">
        <v>40822</v>
      </c>
      <c r="B3071">
        <v>651.5</v>
      </c>
      <c r="D3071" s="61">
        <v>40822</v>
      </c>
      <c r="E3071">
        <v>673</v>
      </c>
      <c r="G3071" s="61">
        <v>40822</v>
      </c>
      <c r="H3071">
        <v>105.73</v>
      </c>
    </row>
    <row r="3072" spans="1:8" x14ac:dyDescent="0.45">
      <c r="A3072" s="61">
        <v>40823</v>
      </c>
      <c r="B3072">
        <v>656</v>
      </c>
      <c r="D3072" s="61">
        <v>40823</v>
      </c>
      <c r="E3072">
        <v>676.5</v>
      </c>
      <c r="G3072" s="61">
        <v>40823</v>
      </c>
      <c r="H3072">
        <v>105.88</v>
      </c>
    </row>
    <row r="3073" spans="1:8" x14ac:dyDescent="0.45">
      <c r="A3073" s="61">
        <v>40826</v>
      </c>
      <c r="B3073">
        <v>662.5</v>
      </c>
      <c r="D3073" s="61">
        <v>40826</v>
      </c>
      <c r="E3073">
        <v>680.5</v>
      </c>
      <c r="G3073" s="61">
        <v>40826</v>
      </c>
      <c r="H3073">
        <v>108.95</v>
      </c>
    </row>
    <row r="3074" spans="1:8" x14ac:dyDescent="0.45">
      <c r="A3074" s="61">
        <v>40827</v>
      </c>
      <c r="B3074">
        <v>661</v>
      </c>
      <c r="D3074" s="61">
        <v>40827</v>
      </c>
      <c r="E3074">
        <v>678.5</v>
      </c>
      <c r="G3074" s="61">
        <v>40827</v>
      </c>
      <c r="H3074">
        <v>110.73</v>
      </c>
    </row>
    <row r="3075" spans="1:8" x14ac:dyDescent="0.45">
      <c r="A3075" s="61">
        <v>40828</v>
      </c>
      <c r="B3075">
        <v>670</v>
      </c>
      <c r="D3075" s="61">
        <v>40828</v>
      </c>
      <c r="E3075">
        <v>688</v>
      </c>
      <c r="G3075" s="61">
        <v>40828</v>
      </c>
      <c r="H3075">
        <v>111.36</v>
      </c>
    </row>
    <row r="3076" spans="1:8" x14ac:dyDescent="0.45">
      <c r="A3076" s="61">
        <v>40829</v>
      </c>
      <c r="B3076">
        <v>672</v>
      </c>
      <c r="D3076" s="61">
        <v>40829</v>
      </c>
      <c r="E3076">
        <v>691.5</v>
      </c>
      <c r="G3076" s="61">
        <v>40829</v>
      </c>
      <c r="H3076">
        <v>111.11</v>
      </c>
    </row>
    <row r="3077" spans="1:8" x14ac:dyDescent="0.45">
      <c r="A3077" s="61">
        <v>40830</v>
      </c>
      <c r="B3077">
        <v>679</v>
      </c>
      <c r="D3077" s="61">
        <v>40830</v>
      </c>
      <c r="E3077">
        <v>701</v>
      </c>
      <c r="G3077" s="61">
        <v>40830</v>
      </c>
      <c r="H3077">
        <v>114.68</v>
      </c>
    </row>
    <row r="3078" spans="1:8" x14ac:dyDescent="0.45">
      <c r="A3078" s="61">
        <v>40833</v>
      </c>
      <c r="B3078">
        <v>683</v>
      </c>
      <c r="D3078" s="61">
        <v>40833</v>
      </c>
      <c r="E3078">
        <v>707</v>
      </c>
      <c r="G3078" s="61">
        <v>40833</v>
      </c>
      <c r="H3078">
        <v>110.16</v>
      </c>
    </row>
    <row r="3079" spans="1:8" x14ac:dyDescent="0.45">
      <c r="A3079" s="61">
        <v>40834</v>
      </c>
      <c r="B3079">
        <v>689</v>
      </c>
      <c r="D3079" s="61">
        <v>40834</v>
      </c>
      <c r="E3079">
        <v>712</v>
      </c>
      <c r="G3079" s="61">
        <v>40834</v>
      </c>
      <c r="H3079">
        <v>111.15</v>
      </c>
    </row>
    <row r="3080" spans="1:8" x14ac:dyDescent="0.45">
      <c r="A3080" s="61">
        <v>40835</v>
      </c>
      <c r="B3080">
        <v>682.5</v>
      </c>
      <c r="D3080" s="61">
        <v>40835</v>
      </c>
      <c r="E3080">
        <v>707</v>
      </c>
      <c r="G3080" s="61">
        <v>40835</v>
      </c>
      <c r="H3080">
        <v>108.39</v>
      </c>
    </row>
    <row r="3081" spans="1:8" x14ac:dyDescent="0.45">
      <c r="A3081" s="61">
        <v>40836</v>
      </c>
      <c r="B3081">
        <v>689</v>
      </c>
      <c r="D3081" s="61">
        <v>40836</v>
      </c>
      <c r="E3081">
        <v>712</v>
      </c>
      <c r="G3081" s="61">
        <v>40836</v>
      </c>
      <c r="H3081">
        <v>109.76</v>
      </c>
    </row>
    <row r="3082" spans="1:8" x14ac:dyDescent="0.45">
      <c r="A3082" s="61">
        <v>40837</v>
      </c>
      <c r="B3082">
        <v>685</v>
      </c>
      <c r="D3082" s="61">
        <v>40837</v>
      </c>
      <c r="E3082">
        <v>705</v>
      </c>
      <c r="G3082" s="61">
        <v>40837</v>
      </c>
      <c r="H3082">
        <v>109.56</v>
      </c>
    </row>
    <row r="3083" spans="1:8" x14ac:dyDescent="0.45">
      <c r="A3083" s="61">
        <v>40840</v>
      </c>
      <c r="B3083">
        <v>687</v>
      </c>
      <c r="D3083" s="61">
        <v>40840</v>
      </c>
      <c r="E3083">
        <v>710</v>
      </c>
      <c r="G3083" s="61">
        <v>40840</v>
      </c>
      <c r="H3083">
        <v>111.45</v>
      </c>
    </row>
    <row r="3084" spans="1:8" x14ac:dyDescent="0.45">
      <c r="A3084" s="61">
        <v>40841</v>
      </c>
      <c r="B3084">
        <v>691</v>
      </c>
      <c r="D3084" s="61">
        <v>40841</v>
      </c>
      <c r="E3084">
        <v>713.5</v>
      </c>
      <c r="G3084" s="61">
        <v>40841</v>
      </c>
      <c r="H3084">
        <v>110.92</v>
      </c>
    </row>
    <row r="3085" spans="1:8" x14ac:dyDescent="0.45">
      <c r="A3085" s="61">
        <v>40842</v>
      </c>
      <c r="B3085">
        <v>691.5</v>
      </c>
      <c r="D3085" s="61">
        <v>40842</v>
      </c>
      <c r="E3085">
        <v>716</v>
      </c>
      <c r="G3085" s="61">
        <v>40842</v>
      </c>
      <c r="H3085">
        <v>108.91</v>
      </c>
    </row>
    <row r="3086" spans="1:8" x14ac:dyDescent="0.45">
      <c r="A3086" s="61">
        <v>40843</v>
      </c>
      <c r="B3086">
        <v>692.5</v>
      </c>
      <c r="D3086" s="61">
        <v>40843</v>
      </c>
      <c r="E3086">
        <v>717.5</v>
      </c>
      <c r="G3086" s="61">
        <v>40843</v>
      </c>
      <c r="H3086">
        <v>112.08</v>
      </c>
    </row>
    <row r="3087" spans="1:8" x14ac:dyDescent="0.45">
      <c r="A3087" s="61">
        <v>40844</v>
      </c>
      <c r="B3087">
        <v>698.5</v>
      </c>
      <c r="D3087" s="61">
        <v>40844</v>
      </c>
      <c r="E3087">
        <v>720.5</v>
      </c>
      <c r="G3087" s="61">
        <v>40844</v>
      </c>
      <c r="H3087">
        <v>109.91</v>
      </c>
    </row>
    <row r="3088" spans="1:8" x14ac:dyDescent="0.45">
      <c r="A3088" s="61">
        <v>40847</v>
      </c>
      <c r="B3088">
        <v>694</v>
      </c>
      <c r="D3088" s="61">
        <v>40847</v>
      </c>
      <c r="E3088">
        <v>717</v>
      </c>
      <c r="G3088" s="61">
        <v>40847</v>
      </c>
      <c r="H3088">
        <v>109.56</v>
      </c>
    </row>
    <row r="3089" spans="1:8" x14ac:dyDescent="0.45">
      <c r="A3089" s="61">
        <v>40848</v>
      </c>
      <c r="B3089">
        <v>693</v>
      </c>
      <c r="D3089" s="61">
        <v>40848</v>
      </c>
      <c r="E3089">
        <v>720</v>
      </c>
      <c r="G3089" s="61">
        <v>40848</v>
      </c>
      <c r="H3089">
        <v>109.54</v>
      </c>
    </row>
    <row r="3090" spans="1:8" x14ac:dyDescent="0.45">
      <c r="A3090" s="61">
        <v>40849</v>
      </c>
      <c r="B3090">
        <v>694</v>
      </c>
      <c r="D3090" s="61">
        <v>40849</v>
      </c>
      <c r="E3090">
        <v>719</v>
      </c>
      <c r="G3090" s="61">
        <v>40849</v>
      </c>
      <c r="H3090">
        <v>109.34</v>
      </c>
    </row>
    <row r="3091" spans="1:8" x14ac:dyDescent="0.45">
      <c r="A3091" s="61">
        <v>40850</v>
      </c>
      <c r="B3091">
        <v>693.5</v>
      </c>
      <c r="D3091" s="61">
        <v>40850</v>
      </c>
      <c r="E3091">
        <v>716.5</v>
      </c>
      <c r="G3091" s="61">
        <v>40850</v>
      </c>
      <c r="H3091">
        <v>110.83</v>
      </c>
    </row>
    <row r="3092" spans="1:8" x14ac:dyDescent="0.45">
      <c r="A3092" s="61">
        <v>40851</v>
      </c>
      <c r="B3092">
        <v>697.5</v>
      </c>
      <c r="D3092" s="61">
        <v>40851</v>
      </c>
      <c r="E3092">
        <v>721.5</v>
      </c>
      <c r="G3092" s="61">
        <v>40851</v>
      </c>
      <c r="H3092">
        <v>111.97</v>
      </c>
    </row>
    <row r="3093" spans="1:8" x14ac:dyDescent="0.45">
      <c r="A3093" s="61">
        <v>40854</v>
      </c>
      <c r="B3093">
        <v>701.5</v>
      </c>
      <c r="D3093" s="61">
        <v>40854</v>
      </c>
      <c r="E3093">
        <v>724</v>
      </c>
      <c r="G3093" s="61">
        <v>40854</v>
      </c>
      <c r="H3093">
        <v>114.56</v>
      </c>
    </row>
    <row r="3094" spans="1:8" x14ac:dyDescent="0.45">
      <c r="A3094" s="61">
        <v>40855</v>
      </c>
      <c r="B3094">
        <v>707.5</v>
      </c>
      <c r="D3094" s="61">
        <v>40855</v>
      </c>
      <c r="E3094">
        <v>727</v>
      </c>
      <c r="G3094" s="61">
        <v>40855</v>
      </c>
      <c r="H3094">
        <v>115</v>
      </c>
    </row>
    <row r="3095" spans="1:8" x14ac:dyDescent="0.45">
      <c r="A3095" s="61">
        <v>40856</v>
      </c>
      <c r="B3095">
        <v>710</v>
      </c>
      <c r="D3095" s="61">
        <v>40856</v>
      </c>
      <c r="E3095">
        <v>733</v>
      </c>
      <c r="G3095" s="61">
        <v>40856</v>
      </c>
      <c r="H3095">
        <v>112.31</v>
      </c>
    </row>
    <row r="3096" spans="1:8" x14ac:dyDescent="0.45">
      <c r="A3096" s="61">
        <v>40857</v>
      </c>
      <c r="B3096">
        <v>709</v>
      </c>
      <c r="D3096" s="61">
        <v>40857</v>
      </c>
      <c r="E3096">
        <v>732</v>
      </c>
      <c r="G3096" s="61">
        <v>40857</v>
      </c>
      <c r="H3096">
        <v>113.71</v>
      </c>
    </row>
    <row r="3097" spans="1:8" x14ac:dyDescent="0.45">
      <c r="A3097" s="61">
        <v>40858</v>
      </c>
      <c r="B3097">
        <v>714</v>
      </c>
      <c r="D3097" s="61">
        <v>40858</v>
      </c>
      <c r="E3097">
        <v>737</v>
      </c>
      <c r="G3097" s="61">
        <v>40858</v>
      </c>
      <c r="H3097">
        <v>114.16</v>
      </c>
    </row>
    <row r="3098" spans="1:8" x14ac:dyDescent="0.45">
      <c r="A3098" s="61">
        <v>40861</v>
      </c>
      <c r="B3098">
        <v>714</v>
      </c>
      <c r="D3098" s="61">
        <v>40861</v>
      </c>
      <c r="E3098">
        <v>737</v>
      </c>
      <c r="G3098" s="61">
        <v>40861</v>
      </c>
      <c r="H3098">
        <v>111.89</v>
      </c>
    </row>
    <row r="3099" spans="1:8" x14ac:dyDescent="0.45">
      <c r="A3099" s="61">
        <v>40862</v>
      </c>
      <c r="B3099">
        <v>708</v>
      </c>
      <c r="D3099" s="61">
        <v>40862</v>
      </c>
      <c r="E3099">
        <v>731</v>
      </c>
      <c r="G3099" s="61">
        <v>40862</v>
      </c>
      <c r="H3099">
        <v>112.39</v>
      </c>
    </row>
    <row r="3100" spans="1:8" x14ac:dyDescent="0.45">
      <c r="A3100" s="61">
        <v>40863</v>
      </c>
      <c r="B3100">
        <v>708</v>
      </c>
      <c r="D3100" s="61">
        <v>40863</v>
      </c>
      <c r="E3100">
        <v>731</v>
      </c>
      <c r="G3100" s="61">
        <v>40863</v>
      </c>
      <c r="H3100">
        <v>111.88</v>
      </c>
    </row>
    <row r="3101" spans="1:8" x14ac:dyDescent="0.45">
      <c r="A3101" s="61">
        <v>40864</v>
      </c>
      <c r="B3101">
        <v>707.5</v>
      </c>
      <c r="D3101" s="61">
        <v>40864</v>
      </c>
      <c r="E3101">
        <v>728</v>
      </c>
      <c r="G3101" s="61">
        <v>40864</v>
      </c>
      <c r="H3101">
        <v>108.22</v>
      </c>
    </row>
    <row r="3102" spans="1:8" x14ac:dyDescent="0.45">
      <c r="A3102" s="61">
        <v>40865</v>
      </c>
      <c r="B3102">
        <v>706.5</v>
      </c>
      <c r="D3102" s="61">
        <v>40865</v>
      </c>
      <c r="E3102">
        <v>727</v>
      </c>
      <c r="G3102" s="61">
        <v>40865</v>
      </c>
      <c r="H3102">
        <v>107.56</v>
      </c>
    </row>
    <row r="3103" spans="1:8" x14ac:dyDescent="0.45">
      <c r="A3103" s="61">
        <v>40868</v>
      </c>
      <c r="B3103">
        <v>697</v>
      </c>
      <c r="D3103" s="61">
        <v>40868</v>
      </c>
      <c r="E3103">
        <v>715</v>
      </c>
      <c r="G3103" s="61">
        <v>40868</v>
      </c>
      <c r="H3103">
        <v>106.88</v>
      </c>
    </row>
    <row r="3104" spans="1:8" x14ac:dyDescent="0.45">
      <c r="A3104" s="61">
        <v>40869</v>
      </c>
      <c r="B3104">
        <v>687</v>
      </c>
      <c r="D3104" s="61">
        <v>40869</v>
      </c>
      <c r="E3104">
        <v>710</v>
      </c>
      <c r="G3104" s="61">
        <v>40869</v>
      </c>
      <c r="H3104">
        <v>109.03</v>
      </c>
    </row>
    <row r="3105" spans="1:8" x14ac:dyDescent="0.45">
      <c r="A3105" s="61">
        <v>40870</v>
      </c>
      <c r="B3105">
        <v>681</v>
      </c>
      <c r="D3105" s="61">
        <v>40870</v>
      </c>
      <c r="E3105">
        <v>700</v>
      </c>
      <c r="G3105" s="61">
        <v>40870</v>
      </c>
      <c r="H3105">
        <v>107.02</v>
      </c>
    </row>
    <row r="3106" spans="1:8" x14ac:dyDescent="0.45">
      <c r="A3106" s="61">
        <v>40871</v>
      </c>
      <c r="B3106">
        <v>681</v>
      </c>
      <c r="D3106" s="61">
        <v>40871</v>
      </c>
      <c r="E3106">
        <v>700</v>
      </c>
      <c r="G3106" s="61">
        <v>40871</v>
      </c>
      <c r="H3106">
        <v>107.78</v>
      </c>
    </row>
    <row r="3107" spans="1:8" x14ac:dyDescent="0.45">
      <c r="A3107" s="61">
        <v>40872</v>
      </c>
      <c r="B3107">
        <v>664</v>
      </c>
      <c r="D3107" s="61">
        <v>40872</v>
      </c>
      <c r="E3107">
        <v>682</v>
      </c>
      <c r="G3107" s="61">
        <v>40872</v>
      </c>
      <c r="H3107">
        <v>106.4</v>
      </c>
    </row>
    <row r="3108" spans="1:8" x14ac:dyDescent="0.45">
      <c r="A3108" s="61">
        <v>40875</v>
      </c>
      <c r="B3108">
        <v>668</v>
      </c>
      <c r="D3108" s="61">
        <v>40875</v>
      </c>
      <c r="E3108">
        <v>689</v>
      </c>
      <c r="G3108" s="61">
        <v>40875</v>
      </c>
      <c r="H3108">
        <v>109</v>
      </c>
    </row>
    <row r="3109" spans="1:8" x14ac:dyDescent="0.45">
      <c r="A3109" s="61">
        <v>40876</v>
      </c>
      <c r="B3109">
        <v>667</v>
      </c>
      <c r="D3109" s="61">
        <v>40876</v>
      </c>
      <c r="E3109">
        <v>689</v>
      </c>
      <c r="G3109" s="61">
        <v>40876</v>
      </c>
      <c r="H3109">
        <v>110.82</v>
      </c>
    </row>
    <row r="3110" spans="1:8" x14ac:dyDescent="0.45">
      <c r="A3110" s="61">
        <v>40877</v>
      </c>
      <c r="B3110">
        <v>674.5</v>
      </c>
      <c r="D3110" s="61">
        <v>40877</v>
      </c>
      <c r="E3110">
        <v>696</v>
      </c>
      <c r="G3110" s="61">
        <v>40877</v>
      </c>
      <c r="H3110">
        <v>110.52</v>
      </c>
    </row>
    <row r="3111" spans="1:8" x14ac:dyDescent="0.45">
      <c r="A3111" s="61">
        <v>40878</v>
      </c>
      <c r="B3111">
        <v>673</v>
      </c>
      <c r="D3111" s="61">
        <v>40878</v>
      </c>
      <c r="E3111">
        <v>695</v>
      </c>
      <c r="G3111" s="61">
        <v>40878</v>
      </c>
      <c r="H3111">
        <v>108.99</v>
      </c>
    </row>
    <row r="3112" spans="1:8" x14ac:dyDescent="0.45">
      <c r="A3112" s="61">
        <v>40879</v>
      </c>
      <c r="B3112">
        <v>669.5</v>
      </c>
      <c r="D3112" s="61">
        <v>40879</v>
      </c>
      <c r="E3112">
        <v>692</v>
      </c>
      <c r="G3112" s="61">
        <v>40879</v>
      </c>
      <c r="H3112">
        <v>109.94</v>
      </c>
    </row>
    <row r="3113" spans="1:8" x14ac:dyDescent="0.45">
      <c r="A3113" s="61">
        <v>40882</v>
      </c>
      <c r="B3113">
        <v>665</v>
      </c>
      <c r="D3113" s="61">
        <v>40882</v>
      </c>
      <c r="E3113">
        <v>688</v>
      </c>
      <c r="G3113" s="61">
        <v>40882</v>
      </c>
      <c r="H3113">
        <v>109.81</v>
      </c>
    </row>
    <row r="3114" spans="1:8" x14ac:dyDescent="0.45">
      <c r="A3114" s="61">
        <v>40883</v>
      </c>
      <c r="B3114">
        <v>667</v>
      </c>
      <c r="D3114" s="61">
        <v>40883</v>
      </c>
      <c r="E3114">
        <v>690</v>
      </c>
      <c r="G3114" s="61">
        <v>40883</v>
      </c>
      <c r="H3114">
        <v>110.81</v>
      </c>
    </row>
    <row r="3115" spans="1:8" x14ac:dyDescent="0.45">
      <c r="A3115" s="61">
        <v>40884</v>
      </c>
      <c r="B3115">
        <v>664.5</v>
      </c>
      <c r="D3115" s="61">
        <v>40884</v>
      </c>
      <c r="E3115">
        <v>686.5</v>
      </c>
      <c r="G3115" s="61">
        <v>40884</v>
      </c>
      <c r="H3115">
        <v>109.53</v>
      </c>
    </row>
    <row r="3116" spans="1:8" x14ac:dyDescent="0.45">
      <c r="A3116" s="61">
        <v>40885</v>
      </c>
      <c r="B3116">
        <v>664.5</v>
      </c>
      <c r="D3116" s="61">
        <v>40885</v>
      </c>
      <c r="E3116">
        <v>687</v>
      </c>
      <c r="G3116" s="61">
        <v>40885</v>
      </c>
      <c r="H3116">
        <v>108.11</v>
      </c>
    </row>
    <row r="3117" spans="1:8" x14ac:dyDescent="0.45">
      <c r="A3117" s="61">
        <v>40886</v>
      </c>
      <c r="B3117">
        <v>666</v>
      </c>
      <c r="D3117" s="61">
        <v>40886</v>
      </c>
      <c r="E3117">
        <v>688.5</v>
      </c>
      <c r="G3117" s="61">
        <v>40886</v>
      </c>
      <c r="H3117">
        <v>108.62</v>
      </c>
    </row>
    <row r="3118" spans="1:8" x14ac:dyDescent="0.45">
      <c r="A3118" s="61">
        <v>40889</v>
      </c>
      <c r="B3118">
        <v>663</v>
      </c>
      <c r="D3118" s="61">
        <v>40889</v>
      </c>
      <c r="E3118">
        <v>685.5</v>
      </c>
      <c r="G3118" s="61">
        <v>40889</v>
      </c>
      <c r="H3118">
        <v>107.26</v>
      </c>
    </row>
    <row r="3119" spans="1:8" x14ac:dyDescent="0.45">
      <c r="A3119" s="61">
        <v>40890</v>
      </c>
      <c r="B3119">
        <v>662</v>
      </c>
      <c r="D3119" s="61">
        <v>40890</v>
      </c>
      <c r="E3119">
        <v>684.5</v>
      </c>
      <c r="G3119" s="61">
        <v>40890</v>
      </c>
      <c r="H3119">
        <v>109.5</v>
      </c>
    </row>
    <row r="3120" spans="1:8" x14ac:dyDescent="0.45">
      <c r="A3120" s="61">
        <v>40891</v>
      </c>
      <c r="B3120">
        <v>658</v>
      </c>
      <c r="D3120" s="61">
        <v>40891</v>
      </c>
      <c r="E3120">
        <v>680.5</v>
      </c>
      <c r="G3120" s="61">
        <v>40891</v>
      </c>
      <c r="H3120">
        <v>105.02</v>
      </c>
    </row>
    <row r="3121" spans="1:8" x14ac:dyDescent="0.45">
      <c r="A3121" s="61">
        <v>40892</v>
      </c>
      <c r="B3121">
        <v>662</v>
      </c>
      <c r="D3121" s="61">
        <v>40892</v>
      </c>
      <c r="E3121">
        <v>684</v>
      </c>
      <c r="G3121" s="61">
        <v>40892</v>
      </c>
      <c r="H3121">
        <v>105.09</v>
      </c>
    </row>
    <row r="3122" spans="1:8" x14ac:dyDescent="0.45">
      <c r="A3122" s="61">
        <v>40893</v>
      </c>
      <c r="B3122">
        <v>651.5</v>
      </c>
      <c r="D3122" s="61">
        <v>40893</v>
      </c>
      <c r="E3122">
        <v>672.5</v>
      </c>
      <c r="G3122" s="61">
        <v>40893</v>
      </c>
      <c r="H3122">
        <v>103.35</v>
      </c>
    </row>
    <row r="3123" spans="1:8" x14ac:dyDescent="0.45">
      <c r="A3123" s="61">
        <v>40896</v>
      </c>
      <c r="B3123">
        <v>651.5</v>
      </c>
      <c r="D3123" s="61">
        <v>40896</v>
      </c>
      <c r="E3123">
        <v>673.5</v>
      </c>
      <c r="G3123" s="61">
        <v>40896</v>
      </c>
      <c r="H3123">
        <v>103.64</v>
      </c>
    </row>
    <row r="3124" spans="1:8" x14ac:dyDescent="0.45">
      <c r="A3124" s="61">
        <v>40897</v>
      </c>
      <c r="B3124">
        <v>649</v>
      </c>
      <c r="D3124" s="61">
        <v>40897</v>
      </c>
      <c r="E3124">
        <v>676</v>
      </c>
      <c r="G3124" s="61">
        <v>40897</v>
      </c>
      <c r="H3124">
        <v>106.73</v>
      </c>
    </row>
    <row r="3125" spans="1:8" x14ac:dyDescent="0.45">
      <c r="A3125" s="61">
        <v>40898</v>
      </c>
      <c r="B3125">
        <v>655</v>
      </c>
      <c r="D3125" s="61">
        <v>40898</v>
      </c>
      <c r="E3125">
        <v>681.5</v>
      </c>
      <c r="G3125" s="61">
        <v>40898</v>
      </c>
      <c r="H3125">
        <v>107.71</v>
      </c>
    </row>
    <row r="3126" spans="1:8" x14ac:dyDescent="0.45">
      <c r="A3126" s="61">
        <v>40899</v>
      </c>
      <c r="B3126">
        <v>670</v>
      </c>
      <c r="D3126" s="61">
        <v>40899</v>
      </c>
      <c r="E3126">
        <v>692.5</v>
      </c>
      <c r="G3126" s="61">
        <v>40899</v>
      </c>
      <c r="H3126">
        <v>107.89</v>
      </c>
    </row>
    <row r="3127" spans="1:8" x14ac:dyDescent="0.45">
      <c r="A3127" s="61">
        <v>40900</v>
      </c>
      <c r="B3127">
        <v>667.5</v>
      </c>
      <c r="D3127" s="61">
        <v>40900</v>
      </c>
      <c r="E3127">
        <v>693</v>
      </c>
      <c r="G3127" s="61">
        <v>40900</v>
      </c>
      <c r="H3127">
        <v>107.96</v>
      </c>
    </row>
    <row r="3128" spans="1:8" x14ac:dyDescent="0.45">
      <c r="A3128" s="61">
        <v>40903</v>
      </c>
      <c r="B3128">
        <v>667.5</v>
      </c>
      <c r="D3128" s="61">
        <v>40903</v>
      </c>
      <c r="E3128">
        <v>693</v>
      </c>
      <c r="G3128" s="61">
        <v>40903</v>
      </c>
      <c r="H3128">
        <v>107.96</v>
      </c>
    </row>
    <row r="3129" spans="1:8" x14ac:dyDescent="0.45">
      <c r="A3129" s="61">
        <v>40904</v>
      </c>
      <c r="B3129">
        <v>668</v>
      </c>
      <c r="D3129" s="61">
        <v>40904</v>
      </c>
      <c r="E3129">
        <v>694</v>
      </c>
      <c r="G3129" s="61">
        <v>40904</v>
      </c>
      <c r="H3129">
        <v>109.27</v>
      </c>
    </row>
    <row r="3130" spans="1:8" x14ac:dyDescent="0.45">
      <c r="A3130" s="61">
        <v>40905</v>
      </c>
      <c r="B3130">
        <v>666.5</v>
      </c>
      <c r="D3130" s="61">
        <v>40905</v>
      </c>
      <c r="E3130">
        <v>690.5</v>
      </c>
      <c r="G3130" s="61">
        <v>40905</v>
      </c>
      <c r="H3130">
        <v>107.56</v>
      </c>
    </row>
    <row r="3131" spans="1:8" x14ac:dyDescent="0.45">
      <c r="A3131" s="61">
        <v>40906</v>
      </c>
      <c r="B3131">
        <v>664.5</v>
      </c>
      <c r="D3131" s="61">
        <v>40906</v>
      </c>
      <c r="E3131">
        <v>687</v>
      </c>
      <c r="G3131" s="61">
        <v>40906</v>
      </c>
      <c r="H3131">
        <v>108.01</v>
      </c>
    </row>
    <row r="3132" spans="1:8" x14ac:dyDescent="0.45">
      <c r="A3132" s="61">
        <v>40907</v>
      </c>
      <c r="B3132">
        <v>665.5</v>
      </c>
      <c r="D3132" s="61">
        <v>40907</v>
      </c>
      <c r="E3132">
        <v>692</v>
      </c>
      <c r="G3132" s="61">
        <v>40907</v>
      </c>
      <c r="H3132">
        <v>107.38</v>
      </c>
    </row>
    <row r="3133" spans="1:8" x14ac:dyDescent="0.45">
      <c r="A3133" s="61">
        <v>40910</v>
      </c>
      <c r="B3133">
        <v>665.5</v>
      </c>
      <c r="D3133" s="61">
        <v>40910</v>
      </c>
      <c r="E3133">
        <v>692</v>
      </c>
      <c r="G3133" s="61">
        <v>40910</v>
      </c>
      <c r="H3133">
        <v>107.38</v>
      </c>
    </row>
    <row r="3134" spans="1:8" x14ac:dyDescent="0.45">
      <c r="A3134" s="61">
        <v>40911</v>
      </c>
      <c r="B3134">
        <v>666.5</v>
      </c>
      <c r="D3134" s="61">
        <v>40911</v>
      </c>
      <c r="E3134">
        <v>689.5</v>
      </c>
      <c r="G3134" s="61">
        <v>40911</v>
      </c>
      <c r="H3134">
        <v>112.13</v>
      </c>
    </row>
    <row r="3135" spans="1:8" x14ac:dyDescent="0.45">
      <c r="A3135" s="61">
        <v>40912</v>
      </c>
      <c r="B3135">
        <v>677.5</v>
      </c>
      <c r="D3135" s="61">
        <v>40912</v>
      </c>
      <c r="E3135">
        <v>702.5</v>
      </c>
      <c r="G3135" s="61">
        <v>40912</v>
      </c>
      <c r="H3135">
        <v>113.7</v>
      </c>
    </row>
    <row r="3136" spans="1:8" x14ac:dyDescent="0.45">
      <c r="A3136" s="61">
        <v>40913</v>
      </c>
      <c r="B3136">
        <v>687</v>
      </c>
      <c r="D3136" s="61">
        <v>40913</v>
      </c>
      <c r="E3136">
        <v>709</v>
      </c>
      <c r="G3136" s="61">
        <v>40913</v>
      </c>
      <c r="H3136">
        <v>112.74</v>
      </c>
    </row>
    <row r="3137" spans="1:8" x14ac:dyDescent="0.45">
      <c r="A3137" s="61">
        <v>40914</v>
      </c>
      <c r="B3137">
        <v>698</v>
      </c>
      <c r="D3137" s="61">
        <v>40914</v>
      </c>
      <c r="E3137">
        <v>719</v>
      </c>
      <c r="G3137" s="61">
        <v>40914</v>
      </c>
      <c r="H3137">
        <v>113.06</v>
      </c>
    </row>
    <row r="3138" spans="1:8" x14ac:dyDescent="0.45">
      <c r="A3138" s="61">
        <v>40917</v>
      </c>
      <c r="B3138">
        <v>698.5</v>
      </c>
      <c r="D3138" s="61">
        <v>40917</v>
      </c>
      <c r="E3138">
        <v>719.5</v>
      </c>
      <c r="G3138" s="61">
        <v>40917</v>
      </c>
      <c r="H3138">
        <v>112.45</v>
      </c>
    </row>
    <row r="3139" spans="1:8" x14ac:dyDescent="0.45">
      <c r="A3139" s="61">
        <v>40918</v>
      </c>
      <c r="B3139">
        <v>706.5</v>
      </c>
      <c r="D3139" s="61">
        <v>40918</v>
      </c>
      <c r="E3139">
        <v>733</v>
      </c>
      <c r="G3139" s="61">
        <v>40918</v>
      </c>
      <c r="H3139">
        <v>113.28</v>
      </c>
    </row>
    <row r="3140" spans="1:8" x14ac:dyDescent="0.45">
      <c r="A3140" s="61">
        <v>40919</v>
      </c>
      <c r="B3140">
        <v>708.5</v>
      </c>
      <c r="D3140" s="61">
        <v>40919</v>
      </c>
      <c r="E3140">
        <v>735</v>
      </c>
      <c r="G3140" s="61">
        <v>40919</v>
      </c>
      <c r="H3140">
        <v>112.24</v>
      </c>
    </row>
    <row r="3141" spans="1:8" x14ac:dyDescent="0.45">
      <c r="A3141" s="61">
        <v>40920</v>
      </c>
      <c r="B3141">
        <v>707.5</v>
      </c>
      <c r="D3141" s="61">
        <v>40920</v>
      </c>
      <c r="E3141">
        <v>731.5</v>
      </c>
      <c r="G3141" s="61">
        <v>40920</v>
      </c>
      <c r="H3141">
        <v>111.26</v>
      </c>
    </row>
    <row r="3142" spans="1:8" x14ac:dyDescent="0.45">
      <c r="A3142" s="61">
        <v>40921</v>
      </c>
      <c r="B3142">
        <v>713.5</v>
      </c>
      <c r="D3142" s="61">
        <v>40921</v>
      </c>
      <c r="E3142">
        <v>740</v>
      </c>
      <c r="G3142" s="61">
        <v>40921</v>
      </c>
      <c r="H3142">
        <v>110.44</v>
      </c>
    </row>
    <row r="3143" spans="1:8" x14ac:dyDescent="0.45">
      <c r="A3143" s="61">
        <v>40924</v>
      </c>
      <c r="B3143">
        <v>713.5</v>
      </c>
      <c r="D3143" s="61">
        <v>40924</v>
      </c>
      <c r="E3143">
        <v>740</v>
      </c>
      <c r="G3143" s="61">
        <v>40924</v>
      </c>
      <c r="H3143">
        <v>111.2</v>
      </c>
    </row>
    <row r="3144" spans="1:8" x14ac:dyDescent="0.45">
      <c r="A3144" s="61">
        <v>40925</v>
      </c>
      <c r="B3144">
        <v>704.5</v>
      </c>
      <c r="D3144" s="61">
        <v>40925</v>
      </c>
      <c r="E3144">
        <v>729.5</v>
      </c>
      <c r="G3144" s="61">
        <v>40925</v>
      </c>
      <c r="H3144">
        <v>111.53</v>
      </c>
    </row>
    <row r="3145" spans="1:8" x14ac:dyDescent="0.45">
      <c r="A3145" s="61">
        <v>40926</v>
      </c>
      <c r="B3145">
        <v>707.5</v>
      </c>
      <c r="D3145" s="61">
        <v>40926</v>
      </c>
      <c r="E3145">
        <v>731</v>
      </c>
      <c r="G3145" s="61">
        <v>40926</v>
      </c>
      <c r="H3145">
        <v>110.66</v>
      </c>
    </row>
    <row r="3146" spans="1:8" x14ac:dyDescent="0.45">
      <c r="A3146" s="61">
        <v>40927</v>
      </c>
      <c r="B3146">
        <v>707.5</v>
      </c>
      <c r="D3146" s="61">
        <v>40927</v>
      </c>
      <c r="E3146">
        <v>729.5</v>
      </c>
      <c r="G3146" s="61">
        <v>40927</v>
      </c>
      <c r="H3146">
        <v>111.55</v>
      </c>
    </row>
    <row r="3147" spans="1:8" x14ac:dyDescent="0.45">
      <c r="A3147" s="61">
        <v>40928</v>
      </c>
      <c r="B3147">
        <v>705.5</v>
      </c>
      <c r="D3147" s="61">
        <v>40928</v>
      </c>
      <c r="E3147">
        <v>727</v>
      </c>
      <c r="G3147" s="61">
        <v>40928</v>
      </c>
      <c r="H3147">
        <v>109.86</v>
      </c>
    </row>
    <row r="3148" spans="1:8" x14ac:dyDescent="0.45">
      <c r="A3148" s="61">
        <v>40931</v>
      </c>
      <c r="B3148">
        <v>701.5</v>
      </c>
      <c r="D3148" s="61">
        <v>40931</v>
      </c>
      <c r="E3148">
        <v>724</v>
      </c>
      <c r="G3148" s="61">
        <v>40931</v>
      </c>
      <c r="H3148">
        <v>110.58</v>
      </c>
    </row>
    <row r="3149" spans="1:8" x14ac:dyDescent="0.45">
      <c r="A3149" s="61">
        <v>40932</v>
      </c>
      <c r="B3149">
        <v>698</v>
      </c>
      <c r="D3149" s="61">
        <v>40932</v>
      </c>
      <c r="E3149">
        <v>721.5</v>
      </c>
      <c r="G3149" s="61">
        <v>40932</v>
      </c>
      <c r="H3149">
        <v>110.03</v>
      </c>
    </row>
    <row r="3150" spans="1:8" x14ac:dyDescent="0.45">
      <c r="A3150" s="61">
        <v>40933</v>
      </c>
      <c r="B3150">
        <v>700.5</v>
      </c>
      <c r="D3150" s="61">
        <v>40933</v>
      </c>
      <c r="E3150">
        <v>722</v>
      </c>
      <c r="G3150" s="61">
        <v>40933</v>
      </c>
      <c r="H3150">
        <v>109.81</v>
      </c>
    </row>
    <row r="3151" spans="1:8" x14ac:dyDescent="0.45">
      <c r="A3151" s="61">
        <v>40934</v>
      </c>
      <c r="B3151">
        <v>699.5</v>
      </c>
      <c r="D3151" s="61">
        <v>40934</v>
      </c>
      <c r="E3151">
        <v>720.5</v>
      </c>
      <c r="G3151" s="61">
        <v>40934</v>
      </c>
      <c r="H3151">
        <v>110.79</v>
      </c>
    </row>
    <row r="3152" spans="1:8" x14ac:dyDescent="0.45">
      <c r="A3152" s="61">
        <v>40935</v>
      </c>
      <c r="B3152">
        <v>706</v>
      </c>
      <c r="D3152" s="61">
        <v>40935</v>
      </c>
      <c r="E3152">
        <v>726.5</v>
      </c>
      <c r="G3152" s="61">
        <v>40935</v>
      </c>
      <c r="H3152">
        <v>111.46</v>
      </c>
    </row>
    <row r="3153" spans="1:8" x14ac:dyDescent="0.45">
      <c r="A3153" s="61">
        <v>40938</v>
      </c>
      <c r="B3153">
        <v>707.5</v>
      </c>
      <c r="D3153" s="61">
        <v>40938</v>
      </c>
      <c r="E3153">
        <v>729</v>
      </c>
      <c r="G3153" s="61">
        <v>40938</v>
      </c>
      <c r="H3153">
        <v>110.75</v>
      </c>
    </row>
    <row r="3154" spans="1:8" x14ac:dyDescent="0.45">
      <c r="A3154" s="61">
        <v>40939</v>
      </c>
      <c r="B3154">
        <v>706.5</v>
      </c>
      <c r="D3154" s="61">
        <v>40939</v>
      </c>
      <c r="E3154">
        <v>731</v>
      </c>
      <c r="G3154" s="61">
        <v>40939</v>
      </c>
      <c r="H3154">
        <v>110.98</v>
      </c>
    </row>
    <row r="3155" spans="1:8" x14ac:dyDescent="0.45">
      <c r="A3155" s="61">
        <v>40940</v>
      </c>
      <c r="B3155">
        <v>701</v>
      </c>
      <c r="D3155" s="61">
        <v>40940</v>
      </c>
      <c r="E3155">
        <v>726</v>
      </c>
      <c r="G3155" s="61">
        <v>40940</v>
      </c>
      <c r="H3155">
        <v>111.56</v>
      </c>
    </row>
    <row r="3156" spans="1:8" x14ac:dyDescent="0.45">
      <c r="A3156" s="61">
        <v>40941</v>
      </c>
      <c r="B3156">
        <v>702</v>
      </c>
      <c r="D3156" s="61">
        <v>40941</v>
      </c>
      <c r="E3156">
        <v>723</v>
      </c>
      <c r="G3156" s="61">
        <v>40941</v>
      </c>
      <c r="H3156">
        <v>112.07</v>
      </c>
    </row>
    <row r="3157" spans="1:8" x14ac:dyDescent="0.45">
      <c r="A3157" s="61">
        <v>40942</v>
      </c>
      <c r="B3157">
        <v>706.5</v>
      </c>
      <c r="D3157" s="61">
        <v>40942</v>
      </c>
      <c r="E3157">
        <v>730.5</v>
      </c>
      <c r="G3157" s="61">
        <v>40942</v>
      </c>
      <c r="H3157">
        <v>114.58</v>
      </c>
    </row>
    <row r="3158" spans="1:8" x14ac:dyDescent="0.45">
      <c r="A3158" s="61">
        <v>40945</v>
      </c>
      <c r="B3158">
        <v>706</v>
      </c>
      <c r="D3158" s="61">
        <v>40945</v>
      </c>
      <c r="E3158">
        <v>730</v>
      </c>
      <c r="G3158" s="61">
        <v>40945</v>
      </c>
      <c r="H3158">
        <v>115.93</v>
      </c>
    </row>
    <row r="3159" spans="1:8" x14ac:dyDescent="0.45">
      <c r="A3159" s="61">
        <v>40946</v>
      </c>
      <c r="B3159">
        <v>713</v>
      </c>
      <c r="D3159" s="61">
        <v>40946</v>
      </c>
      <c r="E3159">
        <v>737.5</v>
      </c>
      <c r="G3159" s="61">
        <v>40946</v>
      </c>
      <c r="H3159">
        <v>116.23</v>
      </c>
    </row>
    <row r="3160" spans="1:8" x14ac:dyDescent="0.45">
      <c r="A3160" s="61">
        <v>40947</v>
      </c>
      <c r="B3160">
        <v>719</v>
      </c>
      <c r="D3160" s="61">
        <v>40947</v>
      </c>
      <c r="E3160">
        <v>743.5</v>
      </c>
      <c r="G3160" s="61">
        <v>40947</v>
      </c>
      <c r="H3160">
        <v>117.2</v>
      </c>
    </row>
    <row r="3161" spans="1:8" x14ac:dyDescent="0.45">
      <c r="A3161" s="61">
        <v>40948</v>
      </c>
      <c r="B3161">
        <v>722</v>
      </c>
      <c r="D3161" s="61">
        <v>40948</v>
      </c>
      <c r="E3161">
        <v>745.5</v>
      </c>
      <c r="G3161" s="61">
        <v>40948</v>
      </c>
      <c r="H3161">
        <v>118.59</v>
      </c>
    </row>
    <row r="3162" spans="1:8" x14ac:dyDescent="0.45">
      <c r="A3162" s="61">
        <v>40949</v>
      </c>
      <c r="B3162">
        <v>728.5</v>
      </c>
      <c r="D3162" s="61">
        <v>40949</v>
      </c>
      <c r="E3162">
        <v>753.5</v>
      </c>
      <c r="G3162" s="61">
        <v>40949</v>
      </c>
      <c r="H3162">
        <v>117.31</v>
      </c>
    </row>
    <row r="3163" spans="1:8" x14ac:dyDescent="0.45">
      <c r="A3163" s="61">
        <v>40952</v>
      </c>
      <c r="B3163">
        <v>726</v>
      </c>
      <c r="D3163" s="61">
        <v>40952</v>
      </c>
      <c r="E3163">
        <v>752</v>
      </c>
      <c r="G3163" s="61">
        <v>40952</v>
      </c>
      <c r="H3163">
        <v>117.93</v>
      </c>
    </row>
    <row r="3164" spans="1:8" x14ac:dyDescent="0.45">
      <c r="A3164" s="61">
        <v>40953</v>
      </c>
      <c r="B3164">
        <v>727.5</v>
      </c>
      <c r="D3164" s="61">
        <v>40953</v>
      </c>
      <c r="E3164">
        <v>751.5</v>
      </c>
      <c r="G3164" s="61">
        <v>40953</v>
      </c>
      <c r="H3164">
        <v>118.16</v>
      </c>
    </row>
    <row r="3165" spans="1:8" x14ac:dyDescent="0.45">
      <c r="A3165" s="61">
        <v>40954</v>
      </c>
      <c r="B3165">
        <v>725.5</v>
      </c>
      <c r="D3165" s="61">
        <v>40954</v>
      </c>
      <c r="E3165">
        <v>750</v>
      </c>
      <c r="G3165" s="61">
        <v>40954</v>
      </c>
      <c r="H3165">
        <v>118.93</v>
      </c>
    </row>
    <row r="3166" spans="1:8" x14ac:dyDescent="0.45">
      <c r="A3166" s="61">
        <v>40955</v>
      </c>
      <c r="B3166">
        <v>729</v>
      </c>
      <c r="D3166" s="61">
        <v>40955</v>
      </c>
      <c r="E3166">
        <v>751.5</v>
      </c>
      <c r="G3166" s="61">
        <v>40955</v>
      </c>
      <c r="H3166">
        <v>120.11</v>
      </c>
    </row>
    <row r="3167" spans="1:8" x14ac:dyDescent="0.45">
      <c r="A3167" s="61">
        <v>40956</v>
      </c>
      <c r="B3167">
        <v>730.5</v>
      </c>
      <c r="D3167" s="61">
        <v>40956</v>
      </c>
      <c r="E3167">
        <v>756.5</v>
      </c>
      <c r="G3167" s="61">
        <v>40956</v>
      </c>
      <c r="H3167">
        <v>119.58</v>
      </c>
    </row>
    <row r="3168" spans="1:8" x14ac:dyDescent="0.45">
      <c r="A3168" s="61">
        <v>40959</v>
      </c>
      <c r="B3168">
        <v>730.5</v>
      </c>
      <c r="D3168" s="61">
        <v>40959</v>
      </c>
      <c r="E3168">
        <v>756.5</v>
      </c>
      <c r="G3168" s="61">
        <v>40959</v>
      </c>
      <c r="H3168">
        <v>120.05</v>
      </c>
    </row>
    <row r="3169" spans="1:8" x14ac:dyDescent="0.45">
      <c r="A3169" s="61">
        <v>40960</v>
      </c>
      <c r="B3169">
        <v>740</v>
      </c>
      <c r="D3169" s="61">
        <v>40960</v>
      </c>
      <c r="E3169">
        <v>761</v>
      </c>
      <c r="G3169" s="61">
        <v>40960</v>
      </c>
      <c r="H3169">
        <v>121.66</v>
      </c>
    </row>
    <row r="3170" spans="1:8" x14ac:dyDescent="0.45">
      <c r="A3170" s="61">
        <v>40961</v>
      </c>
      <c r="B3170">
        <v>738.5</v>
      </c>
      <c r="D3170" s="61">
        <v>40961</v>
      </c>
      <c r="E3170">
        <v>760.5</v>
      </c>
      <c r="G3170" s="61">
        <v>40961</v>
      </c>
      <c r="H3170">
        <v>122.9</v>
      </c>
    </row>
    <row r="3171" spans="1:8" x14ac:dyDescent="0.45">
      <c r="A3171" s="61">
        <v>40962</v>
      </c>
      <c r="B3171">
        <v>747.5</v>
      </c>
      <c r="D3171" s="61">
        <v>40962</v>
      </c>
      <c r="E3171">
        <v>768.5</v>
      </c>
      <c r="G3171" s="61">
        <v>40962</v>
      </c>
      <c r="H3171">
        <v>123.62</v>
      </c>
    </row>
    <row r="3172" spans="1:8" x14ac:dyDescent="0.45">
      <c r="A3172" s="61">
        <v>40963</v>
      </c>
      <c r="B3172">
        <v>746.5</v>
      </c>
      <c r="D3172" s="61">
        <v>40963</v>
      </c>
      <c r="E3172">
        <v>767.5</v>
      </c>
      <c r="G3172" s="61">
        <v>40963</v>
      </c>
      <c r="H3172">
        <v>125.47</v>
      </c>
    </row>
    <row r="3173" spans="1:8" x14ac:dyDescent="0.45">
      <c r="A3173" s="61">
        <v>40966</v>
      </c>
      <c r="B3173">
        <v>746.5</v>
      </c>
      <c r="D3173" s="61">
        <v>40966</v>
      </c>
      <c r="E3173">
        <v>767.5</v>
      </c>
      <c r="G3173" s="61">
        <v>40966</v>
      </c>
      <c r="H3173">
        <v>124.17</v>
      </c>
    </row>
    <row r="3174" spans="1:8" x14ac:dyDescent="0.45">
      <c r="A3174" s="61">
        <v>40967</v>
      </c>
      <c r="B3174">
        <v>749.5</v>
      </c>
      <c r="D3174" s="61">
        <v>40967</v>
      </c>
      <c r="E3174">
        <v>770.5</v>
      </c>
      <c r="G3174" s="61">
        <v>40967</v>
      </c>
      <c r="H3174">
        <v>121.55</v>
      </c>
    </row>
    <row r="3175" spans="1:8" x14ac:dyDescent="0.45">
      <c r="A3175" s="61">
        <v>40968</v>
      </c>
      <c r="B3175">
        <v>746.5</v>
      </c>
      <c r="D3175" s="61">
        <v>40968</v>
      </c>
      <c r="E3175">
        <v>768.5</v>
      </c>
      <c r="G3175" s="61">
        <v>40968</v>
      </c>
      <c r="H3175">
        <v>122.66</v>
      </c>
    </row>
    <row r="3176" spans="1:8" x14ac:dyDescent="0.45">
      <c r="A3176" s="61">
        <v>40969</v>
      </c>
      <c r="B3176">
        <v>746.5</v>
      </c>
      <c r="D3176" s="61">
        <v>40969</v>
      </c>
      <c r="E3176">
        <v>769</v>
      </c>
      <c r="G3176" s="61">
        <v>40969</v>
      </c>
      <c r="H3176">
        <v>126.2</v>
      </c>
    </row>
    <row r="3177" spans="1:8" x14ac:dyDescent="0.45">
      <c r="A3177" s="61">
        <v>40970</v>
      </c>
      <c r="B3177">
        <v>744.5</v>
      </c>
      <c r="D3177" s="61">
        <v>40970</v>
      </c>
      <c r="E3177">
        <v>766.5</v>
      </c>
      <c r="G3177" s="61">
        <v>40970</v>
      </c>
      <c r="H3177">
        <v>123.65</v>
      </c>
    </row>
    <row r="3178" spans="1:8" x14ac:dyDescent="0.45">
      <c r="A3178" s="61">
        <v>40973</v>
      </c>
      <c r="B3178">
        <v>752.5</v>
      </c>
      <c r="D3178" s="61">
        <v>40973</v>
      </c>
      <c r="E3178">
        <v>773.5</v>
      </c>
      <c r="G3178" s="61">
        <v>40973</v>
      </c>
      <c r="H3178">
        <v>123.8</v>
      </c>
    </row>
    <row r="3179" spans="1:8" x14ac:dyDescent="0.45">
      <c r="A3179" s="61">
        <v>40974</v>
      </c>
      <c r="B3179">
        <v>756</v>
      </c>
      <c r="D3179" s="61">
        <v>40974</v>
      </c>
      <c r="E3179">
        <v>778</v>
      </c>
      <c r="G3179" s="61">
        <v>40974</v>
      </c>
      <c r="H3179">
        <v>121.98</v>
      </c>
    </row>
    <row r="3180" spans="1:8" x14ac:dyDescent="0.45">
      <c r="A3180" s="61">
        <v>40975</v>
      </c>
      <c r="B3180">
        <v>750</v>
      </c>
      <c r="D3180" s="61">
        <v>40975</v>
      </c>
      <c r="E3180">
        <v>769.5</v>
      </c>
      <c r="G3180" s="61">
        <v>40975</v>
      </c>
      <c r="H3180">
        <v>124.12</v>
      </c>
    </row>
    <row r="3181" spans="1:8" x14ac:dyDescent="0.45">
      <c r="A3181" s="61">
        <v>40976</v>
      </c>
      <c r="B3181">
        <v>746.5</v>
      </c>
      <c r="D3181" s="61">
        <v>40976</v>
      </c>
      <c r="E3181">
        <v>767</v>
      </c>
      <c r="G3181" s="61">
        <v>40976</v>
      </c>
      <c r="H3181">
        <v>125.44</v>
      </c>
    </row>
    <row r="3182" spans="1:8" x14ac:dyDescent="0.45">
      <c r="A3182" s="61">
        <v>40977</v>
      </c>
      <c r="B3182">
        <v>748</v>
      </c>
      <c r="D3182" s="61">
        <v>40977</v>
      </c>
      <c r="E3182">
        <v>768.5</v>
      </c>
      <c r="G3182" s="61">
        <v>40977</v>
      </c>
      <c r="H3182">
        <v>125.98</v>
      </c>
    </row>
    <row r="3183" spans="1:8" x14ac:dyDescent="0.45">
      <c r="A3183" s="61">
        <v>40980</v>
      </c>
      <c r="B3183">
        <v>751</v>
      </c>
      <c r="D3183" s="61">
        <v>40980</v>
      </c>
      <c r="E3183">
        <v>772</v>
      </c>
      <c r="G3183" s="61">
        <v>40980</v>
      </c>
      <c r="H3183">
        <v>125.34</v>
      </c>
    </row>
    <row r="3184" spans="1:8" x14ac:dyDescent="0.45">
      <c r="A3184" s="61">
        <v>40981</v>
      </c>
      <c r="B3184">
        <v>754</v>
      </c>
      <c r="D3184" s="61">
        <v>40981</v>
      </c>
      <c r="E3184">
        <v>773</v>
      </c>
      <c r="G3184" s="61">
        <v>40981</v>
      </c>
      <c r="H3184">
        <v>126.22</v>
      </c>
    </row>
    <row r="3185" spans="1:8" x14ac:dyDescent="0.45">
      <c r="A3185" s="61">
        <v>40982</v>
      </c>
      <c r="B3185">
        <v>752.5</v>
      </c>
      <c r="D3185" s="61">
        <v>40982</v>
      </c>
      <c r="E3185">
        <v>772.5</v>
      </c>
      <c r="G3185" s="61">
        <v>40982</v>
      </c>
      <c r="H3185">
        <v>124.97</v>
      </c>
    </row>
    <row r="3186" spans="1:8" x14ac:dyDescent="0.45">
      <c r="A3186" s="61">
        <v>40983</v>
      </c>
      <c r="B3186">
        <v>760.5</v>
      </c>
      <c r="D3186" s="61">
        <v>40983</v>
      </c>
      <c r="E3186">
        <v>781.5</v>
      </c>
      <c r="G3186" s="61">
        <v>40983</v>
      </c>
      <c r="H3186">
        <v>123.55</v>
      </c>
    </row>
    <row r="3187" spans="1:8" x14ac:dyDescent="0.45">
      <c r="A3187" s="61">
        <v>40984</v>
      </c>
      <c r="B3187">
        <v>756</v>
      </c>
      <c r="D3187" s="61">
        <v>40984</v>
      </c>
      <c r="E3187">
        <v>777</v>
      </c>
      <c r="G3187" s="61">
        <v>40984</v>
      </c>
      <c r="H3187">
        <v>125.81</v>
      </c>
    </row>
    <row r="3188" spans="1:8" x14ac:dyDescent="0.45">
      <c r="A3188" s="61">
        <v>40987</v>
      </c>
      <c r="B3188">
        <v>754</v>
      </c>
      <c r="D3188" s="61">
        <v>40987</v>
      </c>
      <c r="E3188">
        <v>774.5</v>
      </c>
      <c r="G3188" s="61">
        <v>40987</v>
      </c>
      <c r="H3188">
        <v>125.71</v>
      </c>
    </row>
    <row r="3189" spans="1:8" x14ac:dyDescent="0.45">
      <c r="A3189" s="61">
        <v>40988</v>
      </c>
      <c r="B3189">
        <v>760</v>
      </c>
      <c r="D3189" s="61">
        <v>40988</v>
      </c>
      <c r="E3189">
        <v>785</v>
      </c>
      <c r="G3189" s="61">
        <v>40988</v>
      </c>
      <c r="H3189">
        <v>124.12</v>
      </c>
    </row>
    <row r="3190" spans="1:8" x14ac:dyDescent="0.45">
      <c r="A3190" s="61">
        <v>40989</v>
      </c>
      <c r="B3190">
        <v>761</v>
      </c>
      <c r="D3190" s="61">
        <v>40989</v>
      </c>
      <c r="E3190">
        <v>784.5</v>
      </c>
      <c r="G3190" s="61">
        <v>40989</v>
      </c>
      <c r="H3190">
        <v>124.2</v>
      </c>
    </row>
    <row r="3191" spans="1:8" x14ac:dyDescent="0.45">
      <c r="A3191" s="61">
        <v>40990</v>
      </c>
      <c r="B3191">
        <v>755</v>
      </c>
      <c r="D3191" s="61">
        <v>40990</v>
      </c>
      <c r="E3191">
        <v>778</v>
      </c>
      <c r="G3191" s="61">
        <v>40990</v>
      </c>
      <c r="H3191">
        <v>123.14</v>
      </c>
    </row>
    <row r="3192" spans="1:8" x14ac:dyDescent="0.45">
      <c r="A3192" s="61">
        <v>40991</v>
      </c>
      <c r="B3192">
        <v>753</v>
      </c>
      <c r="D3192" s="61">
        <v>40991</v>
      </c>
      <c r="E3192">
        <v>776.5</v>
      </c>
      <c r="G3192" s="61">
        <v>40991</v>
      </c>
      <c r="H3192">
        <v>125.13</v>
      </c>
    </row>
    <row r="3193" spans="1:8" x14ac:dyDescent="0.45">
      <c r="A3193" s="61">
        <v>40994</v>
      </c>
      <c r="B3193">
        <v>746.5</v>
      </c>
      <c r="D3193" s="61">
        <v>40994</v>
      </c>
      <c r="E3193">
        <v>769.5</v>
      </c>
      <c r="G3193" s="61">
        <v>40994</v>
      </c>
      <c r="H3193">
        <v>125.65</v>
      </c>
    </row>
    <row r="3194" spans="1:8" x14ac:dyDescent="0.45">
      <c r="A3194" s="61">
        <v>40995</v>
      </c>
      <c r="B3194">
        <v>747</v>
      </c>
      <c r="D3194" s="61">
        <v>40995</v>
      </c>
      <c r="E3194">
        <v>770</v>
      </c>
      <c r="G3194" s="61">
        <v>40995</v>
      </c>
      <c r="H3194">
        <v>125.54</v>
      </c>
    </row>
    <row r="3195" spans="1:8" x14ac:dyDescent="0.45">
      <c r="A3195" s="61">
        <v>40996</v>
      </c>
      <c r="B3195">
        <v>747</v>
      </c>
      <c r="D3195" s="61">
        <v>40996</v>
      </c>
      <c r="E3195">
        <v>770</v>
      </c>
      <c r="G3195" s="61">
        <v>40996</v>
      </c>
      <c r="H3195">
        <v>124.16</v>
      </c>
    </row>
    <row r="3196" spans="1:8" x14ac:dyDescent="0.45">
      <c r="A3196" s="61">
        <v>40997</v>
      </c>
      <c r="B3196">
        <v>752</v>
      </c>
      <c r="D3196" s="61">
        <v>40997</v>
      </c>
      <c r="E3196">
        <v>774</v>
      </c>
      <c r="G3196" s="61">
        <v>40997</v>
      </c>
      <c r="H3196">
        <v>122.39</v>
      </c>
    </row>
    <row r="3197" spans="1:8" x14ac:dyDescent="0.45">
      <c r="A3197" s="61">
        <v>40998</v>
      </c>
      <c r="B3197">
        <v>750</v>
      </c>
      <c r="D3197" s="61">
        <v>40998</v>
      </c>
      <c r="E3197">
        <v>771</v>
      </c>
      <c r="G3197" s="61">
        <v>40998</v>
      </c>
      <c r="H3197">
        <v>122.88</v>
      </c>
    </row>
    <row r="3198" spans="1:8" x14ac:dyDescent="0.45">
      <c r="A3198" s="61">
        <v>41001</v>
      </c>
      <c r="B3198">
        <v>752</v>
      </c>
      <c r="D3198" s="61">
        <v>41001</v>
      </c>
      <c r="E3198">
        <v>772</v>
      </c>
      <c r="G3198" s="61">
        <v>41001</v>
      </c>
      <c r="H3198">
        <v>125.43</v>
      </c>
    </row>
    <row r="3199" spans="1:8" x14ac:dyDescent="0.45">
      <c r="A3199" s="61">
        <v>41002</v>
      </c>
      <c r="B3199">
        <v>748.5</v>
      </c>
      <c r="D3199" s="61">
        <v>41002</v>
      </c>
      <c r="E3199">
        <v>770.5</v>
      </c>
      <c r="G3199" s="61">
        <v>41002</v>
      </c>
      <c r="H3199">
        <v>124.86</v>
      </c>
    </row>
    <row r="3200" spans="1:8" x14ac:dyDescent="0.45">
      <c r="A3200" s="61">
        <v>41003</v>
      </c>
      <c r="B3200">
        <v>752.5</v>
      </c>
      <c r="D3200" s="61">
        <v>41003</v>
      </c>
      <c r="E3200">
        <v>774.5</v>
      </c>
      <c r="G3200" s="61">
        <v>41003</v>
      </c>
      <c r="H3200">
        <v>122.34</v>
      </c>
    </row>
    <row r="3201" spans="1:8" x14ac:dyDescent="0.45">
      <c r="A3201" s="61">
        <v>41004</v>
      </c>
      <c r="B3201">
        <v>748.5</v>
      </c>
      <c r="D3201" s="61">
        <v>41004</v>
      </c>
      <c r="E3201">
        <v>769.5</v>
      </c>
      <c r="G3201" s="61">
        <v>41004</v>
      </c>
      <c r="H3201">
        <v>123.43</v>
      </c>
    </row>
    <row r="3202" spans="1:8" x14ac:dyDescent="0.45">
      <c r="A3202" s="61">
        <v>41005</v>
      </c>
      <c r="B3202">
        <v>748.5</v>
      </c>
      <c r="D3202" s="61">
        <v>41005</v>
      </c>
      <c r="E3202">
        <v>769.5</v>
      </c>
      <c r="G3202" s="61">
        <v>41005</v>
      </c>
      <c r="H3202">
        <v>123.43</v>
      </c>
    </row>
    <row r="3203" spans="1:8" x14ac:dyDescent="0.45">
      <c r="A3203" s="61">
        <v>41008</v>
      </c>
      <c r="B3203">
        <v>746</v>
      </c>
      <c r="D3203" s="61">
        <v>41008</v>
      </c>
      <c r="E3203">
        <v>767</v>
      </c>
      <c r="G3203" s="61">
        <v>41008</v>
      </c>
      <c r="H3203">
        <v>122.67</v>
      </c>
    </row>
    <row r="3204" spans="1:8" x14ac:dyDescent="0.45">
      <c r="A3204" s="61">
        <v>41009</v>
      </c>
      <c r="B3204">
        <v>744</v>
      </c>
      <c r="D3204" s="61">
        <v>41009</v>
      </c>
      <c r="E3204">
        <v>764</v>
      </c>
      <c r="G3204" s="61">
        <v>41009</v>
      </c>
      <c r="H3204">
        <v>119.88</v>
      </c>
    </row>
    <row r="3205" spans="1:8" x14ac:dyDescent="0.45">
      <c r="A3205" s="61">
        <v>41010</v>
      </c>
      <c r="B3205">
        <v>742.5</v>
      </c>
      <c r="D3205" s="61">
        <v>41010</v>
      </c>
      <c r="E3205">
        <v>762.5</v>
      </c>
      <c r="G3205" s="61">
        <v>41010</v>
      </c>
      <c r="H3205">
        <v>120.18</v>
      </c>
    </row>
    <row r="3206" spans="1:8" x14ac:dyDescent="0.45">
      <c r="A3206" s="61">
        <v>41011</v>
      </c>
      <c r="B3206">
        <v>739</v>
      </c>
      <c r="D3206" s="61">
        <v>41011</v>
      </c>
      <c r="E3206">
        <v>755.5</v>
      </c>
      <c r="G3206" s="61">
        <v>41011</v>
      </c>
      <c r="H3206">
        <v>121.71</v>
      </c>
    </row>
    <row r="3207" spans="1:8" x14ac:dyDescent="0.45">
      <c r="A3207" s="61">
        <v>41012</v>
      </c>
      <c r="B3207">
        <v>739.5</v>
      </c>
      <c r="D3207" s="61">
        <v>41012</v>
      </c>
      <c r="E3207">
        <v>756</v>
      </c>
      <c r="G3207" s="61">
        <v>41012</v>
      </c>
      <c r="H3207">
        <v>121.83</v>
      </c>
    </row>
    <row r="3208" spans="1:8" x14ac:dyDescent="0.45">
      <c r="A3208" s="61">
        <v>41015</v>
      </c>
      <c r="B3208">
        <v>741</v>
      </c>
      <c r="D3208" s="61">
        <v>41015</v>
      </c>
      <c r="E3208">
        <v>757.5</v>
      </c>
      <c r="G3208" s="61">
        <v>41015</v>
      </c>
      <c r="H3208">
        <v>118.68</v>
      </c>
    </row>
    <row r="3209" spans="1:8" x14ac:dyDescent="0.45">
      <c r="A3209" s="61">
        <v>41016</v>
      </c>
      <c r="B3209">
        <v>736.5</v>
      </c>
      <c r="D3209" s="61">
        <v>41016</v>
      </c>
      <c r="E3209">
        <v>754.5</v>
      </c>
      <c r="G3209" s="61">
        <v>41016</v>
      </c>
      <c r="H3209">
        <v>118.78</v>
      </c>
    </row>
    <row r="3210" spans="1:8" x14ac:dyDescent="0.45">
      <c r="A3210" s="61">
        <v>41017</v>
      </c>
      <c r="B3210">
        <v>733.5</v>
      </c>
      <c r="D3210" s="61">
        <v>41017</v>
      </c>
      <c r="E3210">
        <v>750.5</v>
      </c>
      <c r="G3210" s="61">
        <v>41017</v>
      </c>
      <c r="H3210">
        <v>117.97</v>
      </c>
    </row>
    <row r="3211" spans="1:8" x14ac:dyDescent="0.45">
      <c r="A3211" s="61">
        <v>41018</v>
      </c>
      <c r="B3211">
        <v>731.5</v>
      </c>
      <c r="D3211" s="61">
        <v>41018</v>
      </c>
      <c r="E3211">
        <v>749.5</v>
      </c>
      <c r="G3211" s="61">
        <v>41018</v>
      </c>
      <c r="H3211">
        <v>118</v>
      </c>
    </row>
    <row r="3212" spans="1:8" x14ac:dyDescent="0.45">
      <c r="A3212" s="61">
        <v>41019</v>
      </c>
      <c r="B3212">
        <v>727</v>
      </c>
      <c r="D3212" s="61">
        <v>41019</v>
      </c>
      <c r="E3212">
        <v>749.5</v>
      </c>
      <c r="G3212" s="61">
        <v>41019</v>
      </c>
      <c r="H3212">
        <v>118.76</v>
      </c>
    </row>
    <row r="3213" spans="1:8" x14ac:dyDescent="0.45">
      <c r="A3213" s="61">
        <v>41022</v>
      </c>
      <c r="B3213">
        <v>734.5</v>
      </c>
      <c r="D3213" s="61">
        <v>41022</v>
      </c>
      <c r="E3213">
        <v>754</v>
      </c>
      <c r="G3213" s="61">
        <v>41022</v>
      </c>
      <c r="H3213">
        <v>118.71</v>
      </c>
    </row>
    <row r="3214" spans="1:8" x14ac:dyDescent="0.45">
      <c r="A3214" s="61">
        <v>41023</v>
      </c>
      <c r="B3214">
        <v>736</v>
      </c>
      <c r="D3214" s="61">
        <v>41023</v>
      </c>
      <c r="E3214">
        <v>756.5</v>
      </c>
      <c r="G3214" s="61">
        <v>41023</v>
      </c>
      <c r="H3214">
        <v>118.16</v>
      </c>
    </row>
    <row r="3215" spans="1:8" x14ac:dyDescent="0.45">
      <c r="A3215" s="61">
        <v>41024</v>
      </c>
      <c r="B3215">
        <v>735</v>
      </c>
      <c r="D3215" s="61">
        <v>41024</v>
      </c>
      <c r="E3215">
        <v>755</v>
      </c>
      <c r="G3215" s="61">
        <v>41024</v>
      </c>
      <c r="H3215">
        <v>119.12</v>
      </c>
    </row>
    <row r="3216" spans="1:8" x14ac:dyDescent="0.45">
      <c r="A3216" s="61">
        <v>41025</v>
      </c>
      <c r="B3216">
        <v>737</v>
      </c>
      <c r="D3216" s="61">
        <v>41025</v>
      </c>
      <c r="E3216">
        <v>756</v>
      </c>
      <c r="G3216" s="61">
        <v>41025</v>
      </c>
      <c r="H3216">
        <v>119.92</v>
      </c>
    </row>
    <row r="3217" spans="1:8" x14ac:dyDescent="0.45">
      <c r="A3217" s="61">
        <v>41026</v>
      </c>
      <c r="B3217">
        <v>737.5</v>
      </c>
      <c r="D3217" s="61">
        <v>41026</v>
      </c>
      <c r="E3217">
        <v>756.5</v>
      </c>
      <c r="G3217" s="61">
        <v>41026</v>
      </c>
      <c r="H3217">
        <v>119.83</v>
      </c>
    </row>
    <row r="3218" spans="1:8" x14ac:dyDescent="0.45">
      <c r="A3218" s="61">
        <v>41029</v>
      </c>
      <c r="B3218">
        <v>736.5</v>
      </c>
      <c r="D3218" s="61">
        <v>41029</v>
      </c>
      <c r="E3218">
        <v>755.5</v>
      </c>
      <c r="G3218" s="61">
        <v>41029</v>
      </c>
      <c r="H3218">
        <v>119.47</v>
      </c>
    </row>
    <row r="3219" spans="1:8" x14ac:dyDescent="0.45">
      <c r="A3219" s="61">
        <v>41030</v>
      </c>
      <c r="B3219">
        <v>732.5</v>
      </c>
      <c r="D3219" s="61">
        <v>41030</v>
      </c>
      <c r="E3219">
        <v>750.5</v>
      </c>
      <c r="G3219" s="61">
        <v>41030</v>
      </c>
      <c r="H3219">
        <v>119.66</v>
      </c>
    </row>
    <row r="3220" spans="1:8" x14ac:dyDescent="0.45">
      <c r="A3220" s="61">
        <v>41031</v>
      </c>
      <c r="B3220">
        <v>735.5</v>
      </c>
      <c r="D3220" s="61">
        <v>41031</v>
      </c>
      <c r="E3220">
        <v>757</v>
      </c>
      <c r="G3220" s="61">
        <v>41031</v>
      </c>
      <c r="H3220">
        <v>118.2</v>
      </c>
    </row>
    <row r="3221" spans="1:8" x14ac:dyDescent="0.45">
      <c r="A3221" s="61">
        <v>41032</v>
      </c>
      <c r="B3221">
        <v>736</v>
      </c>
      <c r="D3221" s="61">
        <v>41032</v>
      </c>
      <c r="E3221">
        <v>757.5</v>
      </c>
      <c r="G3221" s="61">
        <v>41032</v>
      </c>
      <c r="H3221">
        <v>116.08</v>
      </c>
    </row>
    <row r="3222" spans="1:8" x14ac:dyDescent="0.45">
      <c r="A3222" s="61">
        <v>41033</v>
      </c>
      <c r="B3222">
        <v>726</v>
      </c>
      <c r="D3222" s="61">
        <v>41033</v>
      </c>
      <c r="E3222">
        <v>745</v>
      </c>
      <c r="G3222" s="61">
        <v>41033</v>
      </c>
      <c r="H3222">
        <v>113.18</v>
      </c>
    </row>
    <row r="3223" spans="1:8" x14ac:dyDescent="0.45">
      <c r="A3223" s="61">
        <v>41036</v>
      </c>
      <c r="B3223">
        <v>723</v>
      </c>
      <c r="D3223" s="61">
        <v>41036</v>
      </c>
      <c r="E3223">
        <v>742</v>
      </c>
      <c r="G3223" s="61">
        <v>41036</v>
      </c>
      <c r="H3223">
        <v>113.16</v>
      </c>
    </row>
    <row r="3224" spans="1:8" x14ac:dyDescent="0.45">
      <c r="A3224" s="61">
        <v>41037</v>
      </c>
      <c r="B3224">
        <v>709</v>
      </c>
      <c r="D3224" s="61">
        <v>41037</v>
      </c>
      <c r="E3224">
        <v>728</v>
      </c>
      <c r="G3224" s="61">
        <v>41037</v>
      </c>
      <c r="H3224">
        <v>112.73</v>
      </c>
    </row>
    <row r="3225" spans="1:8" x14ac:dyDescent="0.45">
      <c r="A3225" s="61">
        <v>41038</v>
      </c>
      <c r="B3225">
        <v>699.5</v>
      </c>
      <c r="D3225" s="61">
        <v>41038</v>
      </c>
      <c r="E3225">
        <v>717.5</v>
      </c>
      <c r="G3225" s="61">
        <v>41038</v>
      </c>
      <c r="H3225">
        <v>113.2</v>
      </c>
    </row>
    <row r="3226" spans="1:8" x14ac:dyDescent="0.45">
      <c r="A3226" s="61">
        <v>41039</v>
      </c>
      <c r="B3226">
        <v>708</v>
      </c>
      <c r="D3226" s="61">
        <v>41039</v>
      </c>
      <c r="E3226">
        <v>726</v>
      </c>
      <c r="G3226" s="61">
        <v>41039</v>
      </c>
      <c r="H3226">
        <v>112.73</v>
      </c>
    </row>
    <row r="3227" spans="1:8" x14ac:dyDescent="0.45">
      <c r="A3227" s="61">
        <v>41040</v>
      </c>
      <c r="B3227">
        <v>703</v>
      </c>
      <c r="D3227" s="61">
        <v>41040</v>
      </c>
      <c r="E3227">
        <v>723.5</v>
      </c>
      <c r="G3227" s="61">
        <v>41040</v>
      </c>
      <c r="H3227">
        <v>112.26</v>
      </c>
    </row>
    <row r="3228" spans="1:8" x14ac:dyDescent="0.45">
      <c r="A3228" s="61">
        <v>41043</v>
      </c>
      <c r="B3228">
        <v>702</v>
      </c>
      <c r="D3228" s="61">
        <v>41043</v>
      </c>
      <c r="E3228">
        <v>724</v>
      </c>
      <c r="G3228" s="61">
        <v>41043</v>
      </c>
      <c r="H3228">
        <v>111.57</v>
      </c>
    </row>
    <row r="3229" spans="1:8" x14ac:dyDescent="0.45">
      <c r="A3229" s="61">
        <v>41044</v>
      </c>
      <c r="B3229">
        <v>698.5</v>
      </c>
      <c r="D3229" s="61">
        <v>41044</v>
      </c>
      <c r="E3229">
        <v>717.5</v>
      </c>
      <c r="G3229" s="61">
        <v>41044</v>
      </c>
      <c r="H3229">
        <v>112.24</v>
      </c>
    </row>
    <row r="3230" spans="1:8" x14ac:dyDescent="0.45">
      <c r="A3230" s="61">
        <v>41045</v>
      </c>
      <c r="B3230">
        <v>698</v>
      </c>
      <c r="D3230" s="61">
        <v>41045</v>
      </c>
      <c r="E3230">
        <v>717.5</v>
      </c>
      <c r="G3230" s="61">
        <v>41045</v>
      </c>
      <c r="H3230">
        <v>111.71</v>
      </c>
    </row>
    <row r="3231" spans="1:8" x14ac:dyDescent="0.45">
      <c r="A3231" s="61">
        <v>41046</v>
      </c>
      <c r="B3231">
        <v>696.5</v>
      </c>
      <c r="D3231" s="61">
        <v>41046</v>
      </c>
      <c r="E3231">
        <v>715</v>
      </c>
      <c r="G3231" s="61">
        <v>41046</v>
      </c>
      <c r="H3231">
        <v>107.49</v>
      </c>
    </row>
    <row r="3232" spans="1:8" x14ac:dyDescent="0.45">
      <c r="A3232" s="61">
        <v>41047</v>
      </c>
      <c r="B3232">
        <v>696.5</v>
      </c>
      <c r="D3232" s="61">
        <v>41047</v>
      </c>
      <c r="E3232">
        <v>715</v>
      </c>
      <c r="G3232" s="61">
        <v>41047</v>
      </c>
      <c r="H3232">
        <v>107.14</v>
      </c>
    </row>
    <row r="3233" spans="1:8" x14ac:dyDescent="0.45">
      <c r="A3233" s="61">
        <v>41050</v>
      </c>
      <c r="B3233">
        <v>690</v>
      </c>
      <c r="D3233" s="61">
        <v>41050</v>
      </c>
      <c r="E3233">
        <v>708</v>
      </c>
      <c r="G3233" s="61">
        <v>41050</v>
      </c>
      <c r="H3233">
        <v>108.81</v>
      </c>
    </row>
    <row r="3234" spans="1:8" x14ac:dyDescent="0.45">
      <c r="A3234" s="61">
        <v>41051</v>
      </c>
      <c r="B3234">
        <v>691.5</v>
      </c>
      <c r="D3234" s="61">
        <v>41051</v>
      </c>
      <c r="E3234">
        <v>710</v>
      </c>
      <c r="G3234" s="61">
        <v>41051</v>
      </c>
      <c r="H3234">
        <v>108.41</v>
      </c>
    </row>
    <row r="3235" spans="1:8" x14ac:dyDescent="0.45">
      <c r="A3235" s="61">
        <v>41052</v>
      </c>
      <c r="B3235">
        <v>686.5</v>
      </c>
      <c r="D3235" s="61">
        <v>41052</v>
      </c>
      <c r="E3235">
        <v>705</v>
      </c>
      <c r="G3235" s="61">
        <v>41052</v>
      </c>
      <c r="H3235">
        <v>105.56</v>
      </c>
    </row>
    <row r="3236" spans="1:8" x14ac:dyDescent="0.45">
      <c r="A3236" s="61">
        <v>41053</v>
      </c>
      <c r="B3236">
        <v>684.5</v>
      </c>
      <c r="D3236" s="61">
        <v>41053</v>
      </c>
      <c r="E3236">
        <v>702.5</v>
      </c>
      <c r="G3236" s="61">
        <v>41053</v>
      </c>
      <c r="H3236">
        <v>106.55</v>
      </c>
    </row>
    <row r="3237" spans="1:8" x14ac:dyDescent="0.45">
      <c r="A3237" s="61">
        <v>41054</v>
      </c>
      <c r="B3237">
        <v>682.5</v>
      </c>
      <c r="D3237" s="61">
        <v>41054</v>
      </c>
      <c r="E3237">
        <v>698.5</v>
      </c>
      <c r="G3237" s="61">
        <v>41054</v>
      </c>
      <c r="H3237">
        <v>106.83</v>
      </c>
    </row>
    <row r="3238" spans="1:8" x14ac:dyDescent="0.45">
      <c r="A3238" s="61">
        <v>41057</v>
      </c>
      <c r="B3238">
        <v>682.5</v>
      </c>
      <c r="D3238" s="61">
        <v>41057</v>
      </c>
      <c r="E3238">
        <v>698.5</v>
      </c>
      <c r="G3238" s="61">
        <v>41057</v>
      </c>
      <c r="H3238">
        <v>107.11</v>
      </c>
    </row>
    <row r="3239" spans="1:8" x14ac:dyDescent="0.45">
      <c r="A3239" s="61">
        <v>41058</v>
      </c>
      <c r="B3239">
        <v>690.5</v>
      </c>
      <c r="D3239" s="61">
        <v>41058</v>
      </c>
      <c r="E3239">
        <v>709</v>
      </c>
      <c r="G3239" s="61">
        <v>41058</v>
      </c>
      <c r="H3239">
        <v>106.68</v>
      </c>
    </row>
    <row r="3240" spans="1:8" x14ac:dyDescent="0.45">
      <c r="A3240" s="61">
        <v>41059</v>
      </c>
      <c r="B3240">
        <v>689.5</v>
      </c>
      <c r="D3240" s="61">
        <v>41059</v>
      </c>
      <c r="E3240">
        <v>710.5</v>
      </c>
      <c r="G3240" s="61">
        <v>41059</v>
      </c>
      <c r="H3240">
        <v>103.47</v>
      </c>
    </row>
    <row r="3241" spans="1:8" x14ac:dyDescent="0.45">
      <c r="A3241" s="61">
        <v>41060</v>
      </c>
      <c r="B3241">
        <v>689.5</v>
      </c>
      <c r="D3241" s="61">
        <v>41060</v>
      </c>
      <c r="E3241">
        <v>710.5</v>
      </c>
      <c r="G3241" s="61">
        <v>41060</v>
      </c>
      <c r="H3241">
        <v>101.87</v>
      </c>
    </row>
    <row r="3242" spans="1:8" x14ac:dyDescent="0.45">
      <c r="A3242" s="61">
        <v>41061</v>
      </c>
      <c r="B3242">
        <v>655.5</v>
      </c>
      <c r="D3242" s="61">
        <v>41061</v>
      </c>
      <c r="E3242">
        <v>681</v>
      </c>
      <c r="G3242" s="61">
        <v>41061</v>
      </c>
      <c r="H3242">
        <v>98.43</v>
      </c>
    </row>
    <row r="3243" spans="1:8" x14ac:dyDescent="0.45">
      <c r="A3243" s="61">
        <v>41064</v>
      </c>
      <c r="B3243">
        <v>653.5</v>
      </c>
      <c r="D3243" s="61">
        <v>41064</v>
      </c>
      <c r="E3243">
        <v>679</v>
      </c>
      <c r="G3243" s="61">
        <v>41064</v>
      </c>
      <c r="H3243">
        <v>98.85</v>
      </c>
    </row>
    <row r="3244" spans="1:8" x14ac:dyDescent="0.45">
      <c r="A3244" s="61">
        <v>41065</v>
      </c>
      <c r="B3244">
        <v>645.5</v>
      </c>
      <c r="D3244" s="61">
        <v>41065</v>
      </c>
      <c r="E3244">
        <v>671</v>
      </c>
      <c r="G3244" s="61">
        <v>41065</v>
      </c>
      <c r="H3244">
        <v>98.84</v>
      </c>
    </row>
    <row r="3245" spans="1:8" x14ac:dyDescent="0.45">
      <c r="A3245" s="61">
        <v>41066</v>
      </c>
      <c r="B3245">
        <v>642</v>
      </c>
      <c r="D3245" s="61">
        <v>41066</v>
      </c>
      <c r="E3245">
        <v>669</v>
      </c>
      <c r="G3245" s="61">
        <v>41066</v>
      </c>
      <c r="H3245">
        <v>100.64</v>
      </c>
    </row>
    <row r="3246" spans="1:8" x14ac:dyDescent="0.45">
      <c r="A3246" s="61">
        <v>41067</v>
      </c>
      <c r="B3246">
        <v>644.5</v>
      </c>
      <c r="D3246" s="61">
        <v>41067</v>
      </c>
      <c r="E3246">
        <v>670.5</v>
      </c>
      <c r="G3246" s="61">
        <v>41067</v>
      </c>
      <c r="H3246">
        <v>99.93</v>
      </c>
    </row>
    <row r="3247" spans="1:8" x14ac:dyDescent="0.45">
      <c r="A3247" s="61">
        <v>41068</v>
      </c>
      <c r="B3247">
        <v>649</v>
      </c>
      <c r="D3247" s="61">
        <v>41068</v>
      </c>
      <c r="E3247">
        <v>666.5</v>
      </c>
      <c r="G3247" s="61">
        <v>41068</v>
      </c>
      <c r="H3247">
        <v>99.47</v>
      </c>
    </row>
    <row r="3248" spans="1:8" x14ac:dyDescent="0.45">
      <c r="A3248" s="61">
        <v>41071</v>
      </c>
      <c r="B3248">
        <v>640</v>
      </c>
      <c r="D3248" s="61">
        <v>41071</v>
      </c>
      <c r="E3248">
        <v>656</v>
      </c>
      <c r="G3248" s="61">
        <v>41071</v>
      </c>
      <c r="H3248">
        <v>98</v>
      </c>
    </row>
    <row r="3249" spans="1:8" x14ac:dyDescent="0.45">
      <c r="A3249" s="61">
        <v>41072</v>
      </c>
      <c r="B3249">
        <v>631.5</v>
      </c>
      <c r="D3249" s="61">
        <v>41072</v>
      </c>
      <c r="E3249">
        <v>656.5</v>
      </c>
      <c r="G3249" s="61">
        <v>41072</v>
      </c>
      <c r="H3249">
        <v>97.14</v>
      </c>
    </row>
    <row r="3250" spans="1:8" x14ac:dyDescent="0.45">
      <c r="A3250" s="61">
        <v>41073</v>
      </c>
      <c r="B3250">
        <v>633.5</v>
      </c>
      <c r="D3250" s="61">
        <v>41073</v>
      </c>
      <c r="E3250">
        <v>658.5</v>
      </c>
      <c r="G3250" s="61">
        <v>41073</v>
      </c>
      <c r="H3250">
        <v>97.13</v>
      </c>
    </row>
    <row r="3251" spans="1:8" x14ac:dyDescent="0.45">
      <c r="A3251" s="61">
        <v>41074</v>
      </c>
      <c r="B3251">
        <v>635</v>
      </c>
      <c r="D3251" s="61">
        <v>41074</v>
      </c>
      <c r="E3251">
        <v>660</v>
      </c>
      <c r="G3251" s="61">
        <v>41074</v>
      </c>
      <c r="H3251">
        <v>97.03</v>
      </c>
    </row>
    <row r="3252" spans="1:8" x14ac:dyDescent="0.45">
      <c r="A3252" s="61">
        <v>41075</v>
      </c>
      <c r="B3252">
        <v>634.5</v>
      </c>
      <c r="D3252" s="61">
        <v>41075</v>
      </c>
      <c r="E3252">
        <v>661.5</v>
      </c>
      <c r="G3252" s="61">
        <v>41075</v>
      </c>
      <c r="H3252">
        <v>97.61</v>
      </c>
    </row>
    <row r="3253" spans="1:8" x14ac:dyDescent="0.45">
      <c r="A3253" s="61">
        <v>41078</v>
      </c>
      <c r="B3253">
        <v>632</v>
      </c>
      <c r="D3253" s="61">
        <v>41078</v>
      </c>
      <c r="E3253">
        <v>659.5</v>
      </c>
      <c r="G3253" s="61">
        <v>41078</v>
      </c>
      <c r="H3253">
        <v>96.05</v>
      </c>
    </row>
    <row r="3254" spans="1:8" x14ac:dyDescent="0.45">
      <c r="A3254" s="61">
        <v>41079</v>
      </c>
      <c r="B3254">
        <v>628</v>
      </c>
      <c r="D3254" s="61">
        <v>41079</v>
      </c>
      <c r="E3254">
        <v>654</v>
      </c>
      <c r="G3254" s="61">
        <v>41079</v>
      </c>
      <c r="H3254">
        <v>95.76</v>
      </c>
    </row>
    <row r="3255" spans="1:8" x14ac:dyDescent="0.45">
      <c r="A3255" s="61">
        <v>41080</v>
      </c>
      <c r="B3255">
        <v>626</v>
      </c>
      <c r="D3255" s="61">
        <v>41080</v>
      </c>
      <c r="E3255">
        <v>651.5</v>
      </c>
      <c r="G3255" s="61">
        <v>41080</v>
      </c>
      <c r="H3255">
        <v>92.69</v>
      </c>
    </row>
    <row r="3256" spans="1:8" x14ac:dyDescent="0.45">
      <c r="A3256" s="61">
        <v>41081</v>
      </c>
      <c r="B3256">
        <v>620.5</v>
      </c>
      <c r="D3256" s="61">
        <v>41081</v>
      </c>
      <c r="E3256">
        <v>641</v>
      </c>
      <c r="G3256" s="61">
        <v>41081</v>
      </c>
      <c r="H3256">
        <v>89.23</v>
      </c>
    </row>
    <row r="3257" spans="1:8" x14ac:dyDescent="0.45">
      <c r="A3257" s="61">
        <v>41082</v>
      </c>
      <c r="B3257">
        <v>613.5</v>
      </c>
      <c r="D3257" s="61">
        <v>41082</v>
      </c>
      <c r="E3257">
        <v>635.5</v>
      </c>
      <c r="G3257" s="61">
        <v>41082</v>
      </c>
      <c r="H3257">
        <v>90.98</v>
      </c>
    </row>
    <row r="3258" spans="1:8" x14ac:dyDescent="0.45">
      <c r="A3258" s="61">
        <v>41085</v>
      </c>
      <c r="B3258">
        <v>598</v>
      </c>
      <c r="D3258" s="61">
        <v>41085</v>
      </c>
      <c r="E3258">
        <v>622</v>
      </c>
      <c r="G3258" s="61">
        <v>41085</v>
      </c>
      <c r="H3258">
        <v>91.01</v>
      </c>
    </row>
    <row r="3259" spans="1:8" x14ac:dyDescent="0.45">
      <c r="A3259" s="61">
        <v>41086</v>
      </c>
      <c r="B3259">
        <v>598</v>
      </c>
      <c r="D3259" s="61">
        <v>41086</v>
      </c>
      <c r="E3259">
        <v>622</v>
      </c>
      <c r="G3259" s="61">
        <v>41086</v>
      </c>
      <c r="H3259">
        <v>93.02</v>
      </c>
    </row>
    <row r="3260" spans="1:8" x14ac:dyDescent="0.45">
      <c r="A3260" s="61">
        <v>41087</v>
      </c>
      <c r="B3260">
        <v>591.5</v>
      </c>
      <c r="D3260" s="61">
        <v>41087</v>
      </c>
      <c r="E3260">
        <v>615.5</v>
      </c>
      <c r="G3260" s="61">
        <v>41087</v>
      </c>
      <c r="H3260">
        <v>93.5</v>
      </c>
    </row>
    <row r="3261" spans="1:8" x14ac:dyDescent="0.45">
      <c r="A3261" s="61">
        <v>41088</v>
      </c>
      <c r="B3261">
        <v>606</v>
      </c>
      <c r="D3261" s="61">
        <v>41088</v>
      </c>
      <c r="E3261">
        <v>627.5</v>
      </c>
      <c r="G3261" s="61">
        <v>41088</v>
      </c>
      <c r="H3261">
        <v>91.36</v>
      </c>
    </row>
    <row r="3262" spans="1:8" x14ac:dyDescent="0.45">
      <c r="A3262" s="61">
        <v>41089</v>
      </c>
      <c r="B3262">
        <v>603.5</v>
      </c>
      <c r="D3262" s="61">
        <v>41089</v>
      </c>
      <c r="E3262">
        <v>626.5</v>
      </c>
      <c r="G3262" s="61">
        <v>41089</v>
      </c>
      <c r="H3262">
        <v>97.8</v>
      </c>
    </row>
    <row r="3263" spans="1:8" x14ac:dyDescent="0.45">
      <c r="A3263" s="61">
        <v>41092</v>
      </c>
      <c r="B3263">
        <v>609.5</v>
      </c>
      <c r="D3263" s="61">
        <v>41092</v>
      </c>
      <c r="E3263">
        <v>630</v>
      </c>
      <c r="G3263" s="61">
        <v>41092</v>
      </c>
      <c r="H3263">
        <v>97.34</v>
      </c>
    </row>
    <row r="3264" spans="1:8" x14ac:dyDescent="0.45">
      <c r="A3264" s="61">
        <v>41093</v>
      </c>
      <c r="B3264">
        <v>617.5</v>
      </c>
      <c r="D3264" s="61">
        <v>41093</v>
      </c>
      <c r="E3264">
        <v>637</v>
      </c>
      <c r="G3264" s="61">
        <v>41093</v>
      </c>
      <c r="H3264">
        <v>100.68</v>
      </c>
    </row>
    <row r="3265" spans="1:8" x14ac:dyDescent="0.45">
      <c r="A3265" s="61">
        <v>41094</v>
      </c>
      <c r="B3265">
        <v>617.5</v>
      </c>
      <c r="D3265" s="61">
        <v>41094</v>
      </c>
      <c r="E3265">
        <v>637</v>
      </c>
      <c r="G3265" s="61">
        <v>41094</v>
      </c>
      <c r="H3265">
        <v>99.77</v>
      </c>
    </row>
    <row r="3266" spans="1:8" x14ac:dyDescent="0.45">
      <c r="A3266" s="61">
        <v>41095</v>
      </c>
      <c r="B3266">
        <v>632</v>
      </c>
      <c r="D3266" s="61">
        <v>41095</v>
      </c>
      <c r="E3266">
        <v>649</v>
      </c>
      <c r="G3266" s="61">
        <v>41095</v>
      </c>
      <c r="H3266">
        <v>100.7</v>
      </c>
    </row>
    <row r="3267" spans="1:8" x14ac:dyDescent="0.45">
      <c r="A3267" s="61">
        <v>41096</v>
      </c>
      <c r="B3267">
        <v>628</v>
      </c>
      <c r="D3267" s="61">
        <v>41096</v>
      </c>
      <c r="E3267">
        <v>646</v>
      </c>
      <c r="G3267" s="61">
        <v>41096</v>
      </c>
      <c r="H3267">
        <v>98.19</v>
      </c>
    </row>
    <row r="3268" spans="1:8" x14ac:dyDescent="0.45">
      <c r="A3268" s="61">
        <v>41099</v>
      </c>
      <c r="B3268">
        <v>632</v>
      </c>
      <c r="D3268" s="61">
        <v>41099</v>
      </c>
      <c r="E3268">
        <v>649</v>
      </c>
      <c r="G3268" s="61">
        <v>41099</v>
      </c>
      <c r="H3268">
        <v>100.32</v>
      </c>
    </row>
    <row r="3269" spans="1:8" x14ac:dyDescent="0.45">
      <c r="A3269" s="61">
        <v>41100</v>
      </c>
      <c r="B3269">
        <v>621.5</v>
      </c>
      <c r="D3269" s="61">
        <v>41100</v>
      </c>
      <c r="E3269">
        <v>642</v>
      </c>
      <c r="G3269" s="61">
        <v>41100</v>
      </c>
      <c r="H3269">
        <v>97.97</v>
      </c>
    </row>
    <row r="3270" spans="1:8" x14ac:dyDescent="0.45">
      <c r="A3270" s="61">
        <v>41101</v>
      </c>
      <c r="B3270">
        <v>621.5</v>
      </c>
      <c r="D3270" s="61">
        <v>41101</v>
      </c>
      <c r="E3270">
        <v>642</v>
      </c>
      <c r="G3270" s="61">
        <v>41101</v>
      </c>
      <c r="H3270">
        <v>100.23</v>
      </c>
    </row>
    <row r="3271" spans="1:8" x14ac:dyDescent="0.45">
      <c r="A3271" s="61">
        <v>41102</v>
      </c>
      <c r="B3271">
        <v>623</v>
      </c>
      <c r="D3271" s="61">
        <v>41102</v>
      </c>
      <c r="E3271">
        <v>641</v>
      </c>
      <c r="G3271" s="61">
        <v>41102</v>
      </c>
      <c r="H3271">
        <v>101.07</v>
      </c>
    </row>
    <row r="3272" spans="1:8" x14ac:dyDescent="0.45">
      <c r="A3272" s="61">
        <v>41103</v>
      </c>
      <c r="B3272">
        <v>622</v>
      </c>
      <c r="D3272" s="61">
        <v>41103</v>
      </c>
      <c r="E3272">
        <v>639</v>
      </c>
      <c r="G3272" s="61">
        <v>41103</v>
      </c>
      <c r="H3272">
        <v>102.4</v>
      </c>
    </row>
    <row r="3273" spans="1:8" x14ac:dyDescent="0.45">
      <c r="A3273" s="61">
        <v>41106</v>
      </c>
      <c r="B3273">
        <v>620</v>
      </c>
      <c r="D3273" s="61">
        <v>41106</v>
      </c>
      <c r="E3273">
        <v>646</v>
      </c>
      <c r="G3273" s="61">
        <v>41106</v>
      </c>
      <c r="H3273">
        <v>103.55</v>
      </c>
    </row>
    <row r="3274" spans="1:8" x14ac:dyDescent="0.45">
      <c r="A3274" s="61">
        <v>41107</v>
      </c>
      <c r="B3274">
        <v>627</v>
      </c>
      <c r="D3274" s="61">
        <v>41107</v>
      </c>
      <c r="E3274">
        <v>652</v>
      </c>
      <c r="G3274" s="61">
        <v>41107</v>
      </c>
      <c r="H3274">
        <v>104</v>
      </c>
    </row>
    <row r="3275" spans="1:8" x14ac:dyDescent="0.45">
      <c r="A3275" s="61">
        <v>41108</v>
      </c>
      <c r="B3275">
        <v>630</v>
      </c>
      <c r="D3275" s="61">
        <v>41108</v>
      </c>
      <c r="E3275">
        <v>656</v>
      </c>
      <c r="G3275" s="61">
        <v>41108</v>
      </c>
      <c r="H3275">
        <v>105.16</v>
      </c>
    </row>
    <row r="3276" spans="1:8" x14ac:dyDescent="0.45">
      <c r="A3276" s="61">
        <v>41109</v>
      </c>
      <c r="B3276">
        <v>616.5</v>
      </c>
      <c r="D3276" s="61">
        <v>41109</v>
      </c>
      <c r="E3276">
        <v>655</v>
      </c>
      <c r="G3276" s="61">
        <v>41109</v>
      </c>
      <c r="H3276">
        <v>107.8</v>
      </c>
    </row>
    <row r="3277" spans="1:8" x14ac:dyDescent="0.45">
      <c r="A3277" s="61">
        <v>41110</v>
      </c>
      <c r="B3277">
        <v>630</v>
      </c>
      <c r="D3277" s="61">
        <v>41110</v>
      </c>
      <c r="E3277">
        <v>650</v>
      </c>
      <c r="G3277" s="61">
        <v>41110</v>
      </c>
      <c r="H3277">
        <v>106.83</v>
      </c>
    </row>
    <row r="3278" spans="1:8" x14ac:dyDescent="0.45">
      <c r="A3278" s="61">
        <v>41113</v>
      </c>
      <c r="B3278">
        <v>643</v>
      </c>
      <c r="D3278" s="61">
        <v>41113</v>
      </c>
      <c r="E3278">
        <v>664</v>
      </c>
      <c r="G3278" s="61">
        <v>41113</v>
      </c>
      <c r="H3278">
        <v>103.26</v>
      </c>
    </row>
    <row r="3279" spans="1:8" x14ac:dyDescent="0.45">
      <c r="A3279" s="61">
        <v>41114</v>
      </c>
      <c r="B3279">
        <v>634.5</v>
      </c>
      <c r="D3279" s="61">
        <v>41114</v>
      </c>
      <c r="E3279">
        <v>657</v>
      </c>
      <c r="G3279" s="61">
        <v>41114</v>
      </c>
      <c r="H3279">
        <v>103.42</v>
      </c>
    </row>
    <row r="3280" spans="1:8" x14ac:dyDescent="0.45">
      <c r="A3280" s="61">
        <v>41115</v>
      </c>
      <c r="B3280">
        <v>622.5</v>
      </c>
      <c r="D3280" s="61">
        <v>41115</v>
      </c>
      <c r="E3280">
        <v>644</v>
      </c>
      <c r="G3280" s="61">
        <v>41115</v>
      </c>
      <c r="H3280">
        <v>104.38</v>
      </c>
    </row>
    <row r="3281" spans="1:8" x14ac:dyDescent="0.45">
      <c r="A3281" s="61">
        <v>41116</v>
      </c>
      <c r="B3281">
        <v>623</v>
      </c>
      <c r="D3281" s="61">
        <v>41116</v>
      </c>
      <c r="E3281">
        <v>643</v>
      </c>
      <c r="G3281" s="61">
        <v>41116</v>
      </c>
      <c r="H3281">
        <v>105.26</v>
      </c>
    </row>
    <row r="3282" spans="1:8" x14ac:dyDescent="0.45">
      <c r="A3282" s="61">
        <v>41117</v>
      </c>
      <c r="B3282">
        <v>634</v>
      </c>
      <c r="D3282" s="61">
        <v>41117</v>
      </c>
      <c r="E3282">
        <v>654.5</v>
      </c>
      <c r="G3282" s="61">
        <v>41117</v>
      </c>
      <c r="H3282">
        <v>106.47</v>
      </c>
    </row>
    <row r="3283" spans="1:8" x14ac:dyDescent="0.45">
      <c r="A3283" s="61">
        <v>41120</v>
      </c>
      <c r="B3283">
        <v>642</v>
      </c>
      <c r="D3283" s="61">
        <v>41120</v>
      </c>
      <c r="E3283">
        <v>660</v>
      </c>
      <c r="G3283" s="61">
        <v>41120</v>
      </c>
      <c r="H3283">
        <v>106.2</v>
      </c>
    </row>
    <row r="3284" spans="1:8" x14ac:dyDescent="0.45">
      <c r="A3284" s="61">
        <v>41121</v>
      </c>
      <c r="B3284">
        <v>647</v>
      </c>
      <c r="D3284" s="61">
        <v>41121</v>
      </c>
      <c r="E3284">
        <v>666</v>
      </c>
      <c r="G3284" s="61">
        <v>41121</v>
      </c>
      <c r="H3284">
        <v>104.92</v>
      </c>
    </row>
    <row r="3285" spans="1:8" x14ac:dyDescent="0.45">
      <c r="A3285" s="61">
        <v>41122</v>
      </c>
      <c r="B3285">
        <v>647.5</v>
      </c>
      <c r="D3285" s="61">
        <v>41122</v>
      </c>
      <c r="E3285">
        <v>666.5</v>
      </c>
      <c r="G3285" s="61">
        <v>41122</v>
      </c>
      <c r="H3285">
        <v>105.96</v>
      </c>
    </row>
    <row r="3286" spans="1:8" x14ac:dyDescent="0.45">
      <c r="A3286" s="61">
        <v>41123</v>
      </c>
      <c r="B3286">
        <v>641</v>
      </c>
      <c r="D3286" s="61">
        <v>41123</v>
      </c>
      <c r="E3286">
        <v>658</v>
      </c>
      <c r="G3286" s="61">
        <v>41123</v>
      </c>
      <c r="H3286">
        <v>105.9</v>
      </c>
    </row>
    <row r="3287" spans="1:8" x14ac:dyDescent="0.45">
      <c r="A3287" s="61">
        <v>41124</v>
      </c>
      <c r="B3287">
        <v>640</v>
      </c>
      <c r="D3287" s="61">
        <v>41124</v>
      </c>
      <c r="E3287">
        <v>660</v>
      </c>
      <c r="G3287" s="61">
        <v>41124</v>
      </c>
      <c r="H3287">
        <v>108.94</v>
      </c>
    </row>
    <row r="3288" spans="1:8" x14ac:dyDescent="0.45">
      <c r="A3288" s="61">
        <v>41127</v>
      </c>
      <c r="B3288">
        <v>644</v>
      </c>
      <c r="D3288" s="61">
        <v>41127</v>
      </c>
      <c r="E3288">
        <v>663</v>
      </c>
      <c r="G3288" s="61">
        <v>41127</v>
      </c>
      <c r="H3288">
        <v>109.55</v>
      </c>
    </row>
    <row r="3289" spans="1:8" x14ac:dyDescent="0.45">
      <c r="A3289" s="61">
        <v>41128</v>
      </c>
      <c r="B3289">
        <v>646.5</v>
      </c>
      <c r="D3289" s="61">
        <v>41128</v>
      </c>
      <c r="E3289">
        <v>666</v>
      </c>
      <c r="G3289" s="61">
        <v>41128</v>
      </c>
      <c r="H3289">
        <v>112</v>
      </c>
    </row>
    <row r="3290" spans="1:8" x14ac:dyDescent="0.45">
      <c r="A3290" s="61">
        <v>41129</v>
      </c>
      <c r="B3290">
        <v>655</v>
      </c>
      <c r="D3290" s="61">
        <v>41129</v>
      </c>
      <c r="E3290">
        <v>674.5</v>
      </c>
      <c r="G3290" s="61">
        <v>41129</v>
      </c>
      <c r="H3290">
        <v>112.14</v>
      </c>
    </row>
    <row r="3291" spans="1:8" x14ac:dyDescent="0.45">
      <c r="A3291" s="61">
        <v>41130</v>
      </c>
      <c r="B3291">
        <v>661</v>
      </c>
      <c r="D3291" s="61">
        <v>41130</v>
      </c>
      <c r="E3291">
        <v>680.5</v>
      </c>
      <c r="G3291" s="61">
        <v>41130</v>
      </c>
      <c r="H3291">
        <v>113.22</v>
      </c>
    </row>
    <row r="3292" spans="1:8" x14ac:dyDescent="0.45">
      <c r="A3292" s="61">
        <v>41131</v>
      </c>
      <c r="B3292">
        <v>672.5</v>
      </c>
      <c r="D3292" s="61">
        <v>41131</v>
      </c>
      <c r="E3292">
        <v>692</v>
      </c>
      <c r="G3292" s="61">
        <v>41131</v>
      </c>
      <c r="H3292">
        <v>112.95</v>
      </c>
    </row>
    <row r="3293" spans="1:8" x14ac:dyDescent="0.45">
      <c r="A3293" s="61">
        <v>41134</v>
      </c>
      <c r="B3293">
        <v>671.5</v>
      </c>
      <c r="D3293" s="61">
        <v>41134</v>
      </c>
      <c r="E3293">
        <v>692</v>
      </c>
      <c r="G3293" s="61">
        <v>41134</v>
      </c>
      <c r="H3293">
        <v>113.6</v>
      </c>
    </row>
    <row r="3294" spans="1:8" x14ac:dyDescent="0.45">
      <c r="A3294" s="61">
        <v>41135</v>
      </c>
      <c r="B3294">
        <v>671.5</v>
      </c>
      <c r="D3294" s="61">
        <v>41135</v>
      </c>
      <c r="E3294">
        <v>692.5</v>
      </c>
      <c r="G3294" s="61">
        <v>41135</v>
      </c>
      <c r="H3294">
        <v>114.03</v>
      </c>
    </row>
    <row r="3295" spans="1:8" x14ac:dyDescent="0.45">
      <c r="A3295" s="61">
        <v>41136</v>
      </c>
      <c r="B3295">
        <v>674.5</v>
      </c>
      <c r="D3295" s="61">
        <v>41136</v>
      </c>
      <c r="E3295">
        <v>697</v>
      </c>
      <c r="G3295" s="61">
        <v>41136</v>
      </c>
      <c r="H3295">
        <v>116.25</v>
      </c>
    </row>
    <row r="3296" spans="1:8" x14ac:dyDescent="0.45">
      <c r="A3296" s="61">
        <v>41137</v>
      </c>
      <c r="B3296">
        <v>675.5</v>
      </c>
      <c r="D3296" s="61">
        <v>41137</v>
      </c>
      <c r="E3296">
        <v>697.5</v>
      </c>
      <c r="G3296" s="61">
        <v>41137</v>
      </c>
      <c r="H3296">
        <v>116.9</v>
      </c>
    </row>
    <row r="3297" spans="1:8" x14ac:dyDescent="0.45">
      <c r="A3297" s="61">
        <v>41138</v>
      </c>
      <c r="B3297">
        <v>686.5</v>
      </c>
      <c r="D3297" s="61">
        <v>41138</v>
      </c>
      <c r="E3297">
        <v>709.5</v>
      </c>
      <c r="G3297" s="61">
        <v>41138</v>
      </c>
      <c r="H3297">
        <v>113.71</v>
      </c>
    </row>
    <row r="3298" spans="1:8" x14ac:dyDescent="0.45">
      <c r="A3298" s="61">
        <v>41141</v>
      </c>
      <c r="B3298">
        <v>690</v>
      </c>
      <c r="D3298" s="61">
        <v>41141</v>
      </c>
      <c r="E3298">
        <v>712.5</v>
      </c>
      <c r="G3298" s="61">
        <v>41141</v>
      </c>
      <c r="H3298">
        <v>113.7</v>
      </c>
    </row>
    <row r="3299" spans="1:8" x14ac:dyDescent="0.45">
      <c r="A3299" s="61">
        <v>41142</v>
      </c>
      <c r="B3299">
        <v>689</v>
      </c>
      <c r="D3299" s="61">
        <v>41142</v>
      </c>
      <c r="E3299">
        <v>711.5</v>
      </c>
      <c r="G3299" s="61">
        <v>41142</v>
      </c>
      <c r="H3299">
        <v>114.64</v>
      </c>
    </row>
    <row r="3300" spans="1:8" x14ac:dyDescent="0.45">
      <c r="A3300" s="61">
        <v>41143</v>
      </c>
      <c r="B3300">
        <v>688.5</v>
      </c>
      <c r="D3300" s="61">
        <v>41143</v>
      </c>
      <c r="E3300">
        <v>711.5</v>
      </c>
      <c r="G3300" s="61">
        <v>41143</v>
      </c>
      <c r="H3300">
        <v>114.91</v>
      </c>
    </row>
    <row r="3301" spans="1:8" x14ac:dyDescent="0.45">
      <c r="A3301" s="61">
        <v>41144</v>
      </c>
      <c r="B3301">
        <v>690.5</v>
      </c>
      <c r="D3301" s="61">
        <v>41144</v>
      </c>
      <c r="E3301">
        <v>714.5</v>
      </c>
      <c r="G3301" s="61">
        <v>41144</v>
      </c>
      <c r="H3301">
        <v>115.01</v>
      </c>
    </row>
    <row r="3302" spans="1:8" x14ac:dyDescent="0.45">
      <c r="A3302" s="61">
        <v>41145</v>
      </c>
      <c r="B3302">
        <v>687.5</v>
      </c>
      <c r="D3302" s="61">
        <v>41145</v>
      </c>
      <c r="E3302">
        <v>715.5</v>
      </c>
      <c r="G3302" s="61">
        <v>41145</v>
      </c>
      <c r="H3302">
        <v>113.59</v>
      </c>
    </row>
    <row r="3303" spans="1:8" x14ac:dyDescent="0.45">
      <c r="A3303" s="61">
        <v>41148</v>
      </c>
      <c r="B3303">
        <v>689.5</v>
      </c>
      <c r="D3303" s="61">
        <v>41148</v>
      </c>
      <c r="E3303">
        <v>717.5</v>
      </c>
      <c r="G3303" s="61">
        <v>41148</v>
      </c>
      <c r="H3303">
        <v>112.26</v>
      </c>
    </row>
    <row r="3304" spans="1:8" x14ac:dyDescent="0.45">
      <c r="A3304" s="61">
        <v>41149</v>
      </c>
      <c r="B3304">
        <v>687</v>
      </c>
      <c r="D3304" s="61">
        <v>41149</v>
      </c>
      <c r="E3304">
        <v>714.5</v>
      </c>
      <c r="G3304" s="61">
        <v>41149</v>
      </c>
      <c r="H3304">
        <v>112.58</v>
      </c>
    </row>
    <row r="3305" spans="1:8" x14ac:dyDescent="0.45">
      <c r="A3305" s="61">
        <v>41150</v>
      </c>
      <c r="B3305">
        <v>686.5</v>
      </c>
      <c r="D3305" s="61">
        <v>41150</v>
      </c>
      <c r="E3305">
        <v>714</v>
      </c>
      <c r="G3305" s="61">
        <v>41150</v>
      </c>
      <c r="H3305">
        <v>112.54</v>
      </c>
    </row>
    <row r="3306" spans="1:8" x14ac:dyDescent="0.45">
      <c r="A3306" s="61">
        <v>41151</v>
      </c>
      <c r="B3306">
        <v>683.5</v>
      </c>
      <c r="D3306" s="61">
        <v>41151</v>
      </c>
      <c r="E3306">
        <v>703</v>
      </c>
      <c r="G3306" s="61">
        <v>41151</v>
      </c>
      <c r="H3306">
        <v>112.65</v>
      </c>
    </row>
    <row r="3307" spans="1:8" x14ac:dyDescent="0.45">
      <c r="A3307" s="61">
        <v>41152</v>
      </c>
      <c r="B3307">
        <v>684</v>
      </c>
      <c r="D3307" s="61">
        <v>41152</v>
      </c>
      <c r="E3307">
        <v>703.5</v>
      </c>
      <c r="G3307" s="61">
        <v>41152</v>
      </c>
      <c r="H3307">
        <v>114.57</v>
      </c>
    </row>
    <row r="3308" spans="1:8" x14ac:dyDescent="0.45">
      <c r="A3308" s="61">
        <v>41155</v>
      </c>
      <c r="B3308">
        <v>684</v>
      </c>
      <c r="D3308" s="61">
        <v>41155</v>
      </c>
      <c r="E3308">
        <v>703.5</v>
      </c>
      <c r="G3308" s="61">
        <v>41155</v>
      </c>
      <c r="H3308">
        <v>115.78</v>
      </c>
    </row>
    <row r="3309" spans="1:8" x14ac:dyDescent="0.45">
      <c r="A3309" s="61">
        <v>41156</v>
      </c>
      <c r="B3309">
        <v>688.5</v>
      </c>
      <c r="D3309" s="61">
        <v>41156</v>
      </c>
      <c r="E3309">
        <v>711.5</v>
      </c>
      <c r="G3309" s="61">
        <v>41156</v>
      </c>
      <c r="H3309">
        <v>114.18</v>
      </c>
    </row>
    <row r="3310" spans="1:8" x14ac:dyDescent="0.45">
      <c r="A3310" s="61">
        <v>41157</v>
      </c>
      <c r="B3310">
        <v>690.5</v>
      </c>
      <c r="D3310" s="61">
        <v>41157</v>
      </c>
      <c r="E3310">
        <v>712.5</v>
      </c>
      <c r="G3310" s="61">
        <v>41157</v>
      </c>
      <c r="H3310">
        <v>113.09</v>
      </c>
    </row>
    <row r="3311" spans="1:8" x14ac:dyDescent="0.45">
      <c r="A3311" s="61">
        <v>41158</v>
      </c>
      <c r="B3311">
        <v>687</v>
      </c>
      <c r="D3311" s="61">
        <v>41158</v>
      </c>
      <c r="E3311">
        <v>711.5</v>
      </c>
      <c r="G3311" s="61">
        <v>41158</v>
      </c>
      <c r="H3311">
        <v>113.49</v>
      </c>
    </row>
    <row r="3312" spans="1:8" x14ac:dyDescent="0.45">
      <c r="A3312" s="61">
        <v>41159</v>
      </c>
      <c r="B3312">
        <v>687.5</v>
      </c>
      <c r="D3312" s="61">
        <v>41159</v>
      </c>
      <c r="E3312">
        <v>712.5</v>
      </c>
      <c r="G3312" s="61">
        <v>41159</v>
      </c>
      <c r="H3312">
        <v>114.25</v>
      </c>
    </row>
    <row r="3313" spans="1:8" x14ac:dyDescent="0.45">
      <c r="A3313" s="61">
        <v>41162</v>
      </c>
      <c r="B3313">
        <v>687.5</v>
      </c>
      <c r="D3313" s="61">
        <v>41162</v>
      </c>
      <c r="E3313">
        <v>715</v>
      </c>
      <c r="G3313" s="61">
        <v>41162</v>
      </c>
      <c r="H3313">
        <v>114.81</v>
      </c>
    </row>
    <row r="3314" spans="1:8" x14ac:dyDescent="0.45">
      <c r="A3314" s="61">
        <v>41163</v>
      </c>
      <c r="B3314">
        <v>683.5</v>
      </c>
      <c r="D3314" s="61">
        <v>41163</v>
      </c>
      <c r="E3314">
        <v>709.5</v>
      </c>
      <c r="G3314" s="61">
        <v>41163</v>
      </c>
      <c r="H3314">
        <v>115.4</v>
      </c>
    </row>
    <row r="3315" spans="1:8" x14ac:dyDescent="0.45">
      <c r="A3315" s="61">
        <v>41164</v>
      </c>
      <c r="B3315">
        <v>688</v>
      </c>
      <c r="D3315" s="61">
        <v>41164</v>
      </c>
      <c r="E3315">
        <v>711.5</v>
      </c>
      <c r="G3315" s="61">
        <v>41164</v>
      </c>
      <c r="H3315">
        <v>115.96</v>
      </c>
    </row>
    <row r="3316" spans="1:8" x14ac:dyDescent="0.45">
      <c r="A3316" s="61">
        <v>41165</v>
      </c>
      <c r="B3316">
        <v>695</v>
      </c>
      <c r="D3316" s="61">
        <v>41165</v>
      </c>
      <c r="E3316">
        <v>717</v>
      </c>
      <c r="G3316" s="61">
        <v>41165</v>
      </c>
      <c r="H3316">
        <v>116.9</v>
      </c>
    </row>
    <row r="3317" spans="1:8" x14ac:dyDescent="0.45">
      <c r="A3317" s="61">
        <v>41166</v>
      </c>
      <c r="B3317">
        <v>697.5</v>
      </c>
      <c r="D3317" s="61">
        <v>41166</v>
      </c>
      <c r="E3317">
        <v>727</v>
      </c>
      <c r="G3317" s="61">
        <v>41166</v>
      </c>
      <c r="H3317">
        <v>116.66</v>
      </c>
    </row>
    <row r="3318" spans="1:8" x14ac:dyDescent="0.45">
      <c r="A3318" s="61">
        <v>41169</v>
      </c>
      <c r="B3318">
        <v>701.5</v>
      </c>
      <c r="D3318" s="61">
        <v>41169</v>
      </c>
      <c r="E3318">
        <v>723.5</v>
      </c>
      <c r="G3318" s="61">
        <v>41169</v>
      </c>
      <c r="H3318">
        <v>113.79</v>
      </c>
    </row>
    <row r="3319" spans="1:8" x14ac:dyDescent="0.45">
      <c r="A3319" s="61">
        <v>41170</v>
      </c>
      <c r="B3319">
        <v>702</v>
      </c>
      <c r="D3319" s="61">
        <v>41170</v>
      </c>
      <c r="E3319">
        <v>723</v>
      </c>
      <c r="G3319" s="61">
        <v>41170</v>
      </c>
      <c r="H3319">
        <v>112.03</v>
      </c>
    </row>
    <row r="3320" spans="1:8" x14ac:dyDescent="0.45">
      <c r="A3320" s="61">
        <v>41171</v>
      </c>
      <c r="B3320">
        <v>694</v>
      </c>
      <c r="D3320" s="61">
        <v>41171</v>
      </c>
      <c r="E3320">
        <v>718</v>
      </c>
      <c r="G3320" s="61">
        <v>41171</v>
      </c>
      <c r="H3320">
        <v>108.19</v>
      </c>
    </row>
    <row r="3321" spans="1:8" x14ac:dyDescent="0.45">
      <c r="A3321" s="61">
        <v>41172</v>
      </c>
      <c r="B3321">
        <v>675.5</v>
      </c>
      <c r="D3321" s="61">
        <v>41172</v>
      </c>
      <c r="E3321">
        <v>701</v>
      </c>
      <c r="G3321" s="61">
        <v>41172</v>
      </c>
      <c r="H3321">
        <v>110.03</v>
      </c>
    </row>
    <row r="3322" spans="1:8" x14ac:dyDescent="0.45">
      <c r="A3322" s="61">
        <v>41173</v>
      </c>
      <c r="B3322">
        <v>668.5</v>
      </c>
      <c r="D3322" s="61">
        <v>41173</v>
      </c>
      <c r="E3322">
        <v>694</v>
      </c>
      <c r="G3322" s="61">
        <v>41173</v>
      </c>
      <c r="H3322">
        <v>111.42</v>
      </c>
    </row>
    <row r="3323" spans="1:8" x14ac:dyDescent="0.45">
      <c r="A3323" s="61">
        <v>41176</v>
      </c>
      <c r="B3323">
        <v>669.5</v>
      </c>
      <c r="D3323" s="61">
        <v>41176</v>
      </c>
      <c r="E3323">
        <v>695</v>
      </c>
      <c r="G3323" s="61">
        <v>41176</v>
      </c>
      <c r="H3323">
        <v>109.81</v>
      </c>
    </row>
    <row r="3324" spans="1:8" x14ac:dyDescent="0.45">
      <c r="A3324" s="61">
        <v>41177</v>
      </c>
      <c r="B3324">
        <v>672</v>
      </c>
      <c r="D3324" s="61">
        <v>41177</v>
      </c>
      <c r="E3324">
        <v>696</v>
      </c>
      <c r="G3324" s="61">
        <v>41177</v>
      </c>
      <c r="H3324">
        <v>110.45</v>
      </c>
    </row>
    <row r="3325" spans="1:8" x14ac:dyDescent="0.45">
      <c r="A3325" s="61">
        <v>41178</v>
      </c>
      <c r="B3325">
        <v>671</v>
      </c>
      <c r="D3325" s="61">
        <v>41178</v>
      </c>
      <c r="E3325">
        <v>695</v>
      </c>
      <c r="G3325" s="61">
        <v>41178</v>
      </c>
      <c r="H3325">
        <v>110.04</v>
      </c>
    </row>
    <row r="3326" spans="1:8" x14ac:dyDescent="0.45">
      <c r="A3326" s="61">
        <v>41179</v>
      </c>
      <c r="B3326">
        <v>672</v>
      </c>
      <c r="D3326" s="61">
        <v>41179</v>
      </c>
      <c r="E3326">
        <v>695.5</v>
      </c>
      <c r="G3326" s="61">
        <v>41179</v>
      </c>
      <c r="H3326">
        <v>112.01</v>
      </c>
    </row>
    <row r="3327" spans="1:8" x14ac:dyDescent="0.45">
      <c r="A3327" s="61">
        <v>41180</v>
      </c>
      <c r="B3327">
        <v>666.5</v>
      </c>
      <c r="D3327" s="61">
        <v>41180</v>
      </c>
      <c r="E3327">
        <v>691.5</v>
      </c>
      <c r="G3327" s="61">
        <v>41180</v>
      </c>
      <c r="H3327">
        <v>112.39</v>
      </c>
    </row>
    <row r="3328" spans="1:8" x14ac:dyDescent="0.45">
      <c r="A3328" s="61">
        <v>41183</v>
      </c>
      <c r="B3328">
        <v>672</v>
      </c>
      <c r="D3328" s="61">
        <v>41183</v>
      </c>
      <c r="E3328">
        <v>697</v>
      </c>
      <c r="G3328" s="61">
        <v>41183</v>
      </c>
      <c r="H3328">
        <v>112.19</v>
      </c>
    </row>
    <row r="3329" spans="1:8" x14ac:dyDescent="0.45">
      <c r="A3329" s="61">
        <v>41184</v>
      </c>
      <c r="B3329">
        <v>672</v>
      </c>
      <c r="D3329" s="61">
        <v>41184</v>
      </c>
      <c r="E3329">
        <v>699</v>
      </c>
      <c r="G3329" s="61">
        <v>41184</v>
      </c>
      <c r="H3329">
        <v>111.57</v>
      </c>
    </row>
    <row r="3330" spans="1:8" x14ac:dyDescent="0.45">
      <c r="A3330" s="61">
        <v>41185</v>
      </c>
      <c r="B3330">
        <v>672</v>
      </c>
      <c r="D3330" s="61">
        <v>41185</v>
      </c>
      <c r="E3330">
        <v>698</v>
      </c>
      <c r="G3330" s="61">
        <v>41185</v>
      </c>
      <c r="H3330">
        <v>108.17</v>
      </c>
    </row>
    <row r="3331" spans="1:8" x14ac:dyDescent="0.45">
      <c r="A3331" s="61">
        <v>41186</v>
      </c>
      <c r="B3331">
        <v>666.5</v>
      </c>
      <c r="D3331" s="61">
        <v>41186</v>
      </c>
      <c r="E3331">
        <v>693.5</v>
      </c>
      <c r="G3331" s="61">
        <v>41186</v>
      </c>
      <c r="H3331">
        <v>112.58</v>
      </c>
    </row>
    <row r="3332" spans="1:8" x14ac:dyDescent="0.45">
      <c r="A3332" s="61">
        <v>41187</v>
      </c>
      <c r="B3332">
        <v>660.5</v>
      </c>
      <c r="D3332" s="61">
        <v>41187</v>
      </c>
      <c r="E3332">
        <v>681.5</v>
      </c>
      <c r="G3332" s="61">
        <v>41187</v>
      </c>
      <c r="H3332">
        <v>112.02</v>
      </c>
    </row>
    <row r="3333" spans="1:8" x14ac:dyDescent="0.45">
      <c r="A3333" s="61">
        <v>41190</v>
      </c>
      <c r="B3333">
        <v>661.5</v>
      </c>
      <c r="D3333" s="61">
        <v>41190</v>
      </c>
      <c r="E3333">
        <v>682.5</v>
      </c>
      <c r="G3333" s="61">
        <v>41190</v>
      </c>
      <c r="H3333">
        <v>111.82</v>
      </c>
    </row>
    <row r="3334" spans="1:8" x14ac:dyDescent="0.45">
      <c r="A3334" s="61">
        <v>41191</v>
      </c>
      <c r="B3334">
        <v>656</v>
      </c>
      <c r="D3334" s="61">
        <v>41191</v>
      </c>
      <c r="E3334">
        <v>680.5</v>
      </c>
      <c r="G3334" s="61">
        <v>41191</v>
      </c>
      <c r="H3334">
        <v>114.5</v>
      </c>
    </row>
    <row r="3335" spans="1:8" x14ac:dyDescent="0.45">
      <c r="A3335" s="61">
        <v>41192</v>
      </c>
      <c r="B3335">
        <v>663</v>
      </c>
      <c r="D3335" s="61">
        <v>41192</v>
      </c>
      <c r="E3335">
        <v>687.5</v>
      </c>
      <c r="G3335" s="61">
        <v>41192</v>
      </c>
      <c r="H3335">
        <v>114.33</v>
      </c>
    </row>
    <row r="3336" spans="1:8" x14ac:dyDescent="0.45">
      <c r="A3336" s="61">
        <v>41193</v>
      </c>
      <c r="B3336">
        <v>669</v>
      </c>
      <c r="D3336" s="61">
        <v>41193</v>
      </c>
      <c r="E3336">
        <v>693</v>
      </c>
      <c r="G3336" s="61">
        <v>41193</v>
      </c>
      <c r="H3336">
        <v>115.71</v>
      </c>
    </row>
    <row r="3337" spans="1:8" x14ac:dyDescent="0.45">
      <c r="A3337" s="61">
        <v>41194</v>
      </c>
      <c r="B3337">
        <v>672.5</v>
      </c>
      <c r="D3337" s="61">
        <v>41194</v>
      </c>
      <c r="E3337">
        <v>697</v>
      </c>
      <c r="G3337" s="61">
        <v>41194</v>
      </c>
      <c r="H3337">
        <v>114.62</v>
      </c>
    </row>
    <row r="3338" spans="1:8" x14ac:dyDescent="0.45">
      <c r="A3338" s="61">
        <v>41197</v>
      </c>
      <c r="B3338">
        <v>667</v>
      </c>
      <c r="D3338" s="61">
        <v>41197</v>
      </c>
      <c r="E3338">
        <v>693</v>
      </c>
      <c r="G3338" s="61">
        <v>41197</v>
      </c>
      <c r="H3338">
        <v>115.8</v>
      </c>
    </row>
    <row r="3339" spans="1:8" x14ac:dyDescent="0.45">
      <c r="A3339" s="61">
        <v>41198</v>
      </c>
      <c r="B3339">
        <v>664.5</v>
      </c>
      <c r="D3339" s="61">
        <v>41198</v>
      </c>
      <c r="E3339">
        <v>690</v>
      </c>
      <c r="G3339" s="61">
        <v>41198</v>
      </c>
      <c r="H3339">
        <v>115.07</v>
      </c>
    </row>
    <row r="3340" spans="1:8" x14ac:dyDescent="0.45">
      <c r="A3340" s="61">
        <v>41199</v>
      </c>
      <c r="B3340">
        <v>664.5</v>
      </c>
      <c r="D3340" s="61">
        <v>41199</v>
      </c>
      <c r="E3340">
        <v>691</v>
      </c>
      <c r="G3340" s="61">
        <v>41199</v>
      </c>
      <c r="H3340">
        <v>113.22</v>
      </c>
    </row>
    <row r="3341" spans="1:8" x14ac:dyDescent="0.45">
      <c r="A3341" s="61">
        <v>41200</v>
      </c>
      <c r="B3341">
        <v>663</v>
      </c>
      <c r="D3341" s="61">
        <v>41200</v>
      </c>
      <c r="E3341">
        <v>690</v>
      </c>
      <c r="G3341" s="61">
        <v>41200</v>
      </c>
      <c r="H3341">
        <v>112.42</v>
      </c>
    </row>
    <row r="3342" spans="1:8" x14ac:dyDescent="0.45">
      <c r="A3342" s="61">
        <v>41201</v>
      </c>
      <c r="B3342">
        <v>660.5</v>
      </c>
      <c r="D3342" s="61">
        <v>41201</v>
      </c>
      <c r="E3342">
        <v>688</v>
      </c>
      <c r="G3342" s="61">
        <v>41201</v>
      </c>
      <c r="H3342">
        <v>110.14</v>
      </c>
    </row>
    <row r="3343" spans="1:8" x14ac:dyDescent="0.45">
      <c r="A3343" s="61">
        <v>41204</v>
      </c>
      <c r="B3343">
        <v>659</v>
      </c>
      <c r="D3343" s="61">
        <v>41204</v>
      </c>
      <c r="E3343">
        <v>687</v>
      </c>
      <c r="G3343" s="61">
        <v>41204</v>
      </c>
      <c r="H3343">
        <v>109.44</v>
      </c>
    </row>
    <row r="3344" spans="1:8" x14ac:dyDescent="0.45">
      <c r="A3344" s="61">
        <v>41205</v>
      </c>
      <c r="B3344">
        <v>658</v>
      </c>
      <c r="D3344" s="61">
        <v>41205</v>
      </c>
      <c r="E3344">
        <v>683.5</v>
      </c>
      <c r="G3344" s="61">
        <v>41205</v>
      </c>
      <c r="H3344">
        <v>108.25</v>
      </c>
    </row>
    <row r="3345" spans="1:8" x14ac:dyDescent="0.45">
      <c r="A3345" s="61">
        <v>41206</v>
      </c>
      <c r="B3345">
        <v>653</v>
      </c>
      <c r="D3345" s="61">
        <v>41206</v>
      </c>
      <c r="E3345">
        <v>680</v>
      </c>
      <c r="G3345" s="61">
        <v>41206</v>
      </c>
      <c r="H3345">
        <v>107.85</v>
      </c>
    </row>
    <row r="3346" spans="1:8" x14ac:dyDescent="0.45">
      <c r="A3346" s="61">
        <v>41207</v>
      </c>
      <c r="B3346">
        <v>648</v>
      </c>
      <c r="D3346" s="61">
        <v>41207</v>
      </c>
      <c r="E3346">
        <v>677</v>
      </c>
      <c r="G3346" s="61">
        <v>41207</v>
      </c>
      <c r="H3346">
        <v>108.49</v>
      </c>
    </row>
    <row r="3347" spans="1:8" x14ac:dyDescent="0.45">
      <c r="A3347" s="61">
        <v>41208</v>
      </c>
      <c r="B3347">
        <v>644.5</v>
      </c>
      <c r="D3347" s="61">
        <v>41208</v>
      </c>
      <c r="E3347">
        <v>673.5</v>
      </c>
      <c r="G3347" s="61">
        <v>41208</v>
      </c>
      <c r="H3347">
        <v>109.55</v>
      </c>
    </row>
    <row r="3348" spans="1:8" x14ac:dyDescent="0.45">
      <c r="A3348" s="61">
        <v>41211</v>
      </c>
      <c r="B3348">
        <v>642.5</v>
      </c>
      <c r="D3348" s="61">
        <v>41211</v>
      </c>
      <c r="E3348">
        <v>670.5</v>
      </c>
      <c r="G3348" s="61">
        <v>41211</v>
      </c>
      <c r="H3348">
        <v>109.44</v>
      </c>
    </row>
    <row r="3349" spans="1:8" x14ac:dyDescent="0.45">
      <c r="A3349" s="61">
        <v>41212</v>
      </c>
      <c r="B3349">
        <v>642.5</v>
      </c>
      <c r="D3349" s="61">
        <v>41212</v>
      </c>
      <c r="E3349">
        <v>670.5</v>
      </c>
      <c r="G3349" s="61">
        <v>41212</v>
      </c>
      <c r="H3349">
        <v>109.08</v>
      </c>
    </row>
    <row r="3350" spans="1:8" x14ac:dyDescent="0.45">
      <c r="A3350" s="61">
        <v>41213</v>
      </c>
      <c r="B3350">
        <v>639.5</v>
      </c>
      <c r="D3350" s="61">
        <v>41213</v>
      </c>
      <c r="E3350">
        <v>665</v>
      </c>
      <c r="G3350" s="61">
        <v>41213</v>
      </c>
      <c r="H3350">
        <v>108.7</v>
      </c>
    </row>
    <row r="3351" spans="1:8" x14ac:dyDescent="0.45">
      <c r="A3351" s="61">
        <v>41214</v>
      </c>
      <c r="B3351">
        <v>621</v>
      </c>
      <c r="D3351" s="61">
        <v>41214</v>
      </c>
      <c r="E3351">
        <v>660</v>
      </c>
      <c r="G3351" s="61">
        <v>41214</v>
      </c>
      <c r="H3351">
        <v>108.17</v>
      </c>
    </row>
    <row r="3352" spans="1:8" x14ac:dyDescent="0.45">
      <c r="A3352" s="61">
        <v>41215</v>
      </c>
      <c r="B3352">
        <v>620</v>
      </c>
      <c r="D3352" s="61">
        <v>41215</v>
      </c>
      <c r="E3352">
        <v>659.5</v>
      </c>
      <c r="G3352" s="61">
        <v>41215</v>
      </c>
      <c r="H3352">
        <v>105.68</v>
      </c>
    </row>
    <row r="3353" spans="1:8" x14ac:dyDescent="0.45">
      <c r="A3353" s="61">
        <v>41218</v>
      </c>
      <c r="B3353">
        <v>617.5</v>
      </c>
      <c r="D3353" s="61">
        <v>41218</v>
      </c>
      <c r="E3353">
        <v>655.5</v>
      </c>
      <c r="G3353" s="61">
        <v>41218</v>
      </c>
      <c r="H3353">
        <v>107.73</v>
      </c>
    </row>
    <row r="3354" spans="1:8" x14ac:dyDescent="0.45">
      <c r="A3354" s="61">
        <v>41219</v>
      </c>
      <c r="B3354">
        <v>623.5</v>
      </c>
      <c r="D3354" s="61">
        <v>41219</v>
      </c>
      <c r="E3354">
        <v>644.5</v>
      </c>
      <c r="G3354" s="61">
        <v>41219</v>
      </c>
      <c r="H3354">
        <v>111.07</v>
      </c>
    </row>
    <row r="3355" spans="1:8" x14ac:dyDescent="0.45">
      <c r="A3355" s="61">
        <v>41220</v>
      </c>
      <c r="B3355">
        <v>621</v>
      </c>
      <c r="D3355" s="61">
        <v>41220</v>
      </c>
      <c r="E3355">
        <v>641</v>
      </c>
      <c r="G3355" s="61">
        <v>41220</v>
      </c>
      <c r="H3355">
        <v>106.82</v>
      </c>
    </row>
    <row r="3356" spans="1:8" x14ac:dyDescent="0.45">
      <c r="A3356" s="61">
        <v>41221</v>
      </c>
      <c r="B3356">
        <v>623</v>
      </c>
      <c r="D3356" s="61">
        <v>41221</v>
      </c>
      <c r="E3356">
        <v>645.5</v>
      </c>
      <c r="G3356" s="61">
        <v>41221</v>
      </c>
      <c r="H3356">
        <v>107.25</v>
      </c>
    </row>
    <row r="3357" spans="1:8" x14ac:dyDescent="0.45">
      <c r="A3357" s="61">
        <v>41222</v>
      </c>
      <c r="B3357">
        <v>617</v>
      </c>
      <c r="D3357" s="61">
        <v>41222</v>
      </c>
      <c r="E3357">
        <v>639</v>
      </c>
      <c r="G3357" s="61">
        <v>41222</v>
      </c>
      <c r="H3357">
        <v>109.4</v>
      </c>
    </row>
    <row r="3358" spans="1:8" x14ac:dyDescent="0.45">
      <c r="A3358" s="61">
        <v>41225</v>
      </c>
      <c r="B3358">
        <v>614</v>
      </c>
      <c r="D3358" s="61">
        <v>41225</v>
      </c>
      <c r="E3358">
        <v>636</v>
      </c>
      <c r="G3358" s="61">
        <v>41225</v>
      </c>
      <c r="H3358">
        <v>109.07</v>
      </c>
    </row>
    <row r="3359" spans="1:8" x14ac:dyDescent="0.45">
      <c r="A3359" s="61">
        <v>41226</v>
      </c>
      <c r="B3359">
        <v>616</v>
      </c>
      <c r="D3359" s="61">
        <v>41226</v>
      </c>
      <c r="E3359">
        <v>638</v>
      </c>
      <c r="G3359" s="61">
        <v>41226</v>
      </c>
      <c r="H3359">
        <v>108.26</v>
      </c>
    </row>
    <row r="3360" spans="1:8" x14ac:dyDescent="0.45">
      <c r="A3360" s="61">
        <v>41227</v>
      </c>
      <c r="B3360">
        <v>625.5</v>
      </c>
      <c r="D3360" s="61">
        <v>41227</v>
      </c>
      <c r="E3360">
        <v>648.5</v>
      </c>
      <c r="G3360" s="61">
        <v>41227</v>
      </c>
      <c r="H3360">
        <v>109.61</v>
      </c>
    </row>
    <row r="3361" spans="1:8" x14ac:dyDescent="0.45">
      <c r="A3361" s="61">
        <v>41228</v>
      </c>
      <c r="B3361">
        <v>622.5</v>
      </c>
      <c r="D3361" s="61">
        <v>41228</v>
      </c>
      <c r="E3361">
        <v>645.5</v>
      </c>
      <c r="G3361" s="61">
        <v>41228</v>
      </c>
      <c r="H3361">
        <v>110.98</v>
      </c>
    </row>
    <row r="3362" spans="1:8" x14ac:dyDescent="0.45">
      <c r="A3362" s="61">
        <v>41229</v>
      </c>
      <c r="B3362">
        <v>627.5</v>
      </c>
      <c r="D3362" s="61">
        <v>41229</v>
      </c>
      <c r="E3362">
        <v>648.5</v>
      </c>
      <c r="G3362" s="61">
        <v>41229</v>
      </c>
      <c r="H3362">
        <v>108.95</v>
      </c>
    </row>
    <row r="3363" spans="1:8" x14ac:dyDescent="0.45">
      <c r="A3363" s="61">
        <v>41232</v>
      </c>
      <c r="B3363">
        <v>629</v>
      </c>
      <c r="D3363" s="61">
        <v>41232</v>
      </c>
      <c r="E3363">
        <v>650</v>
      </c>
      <c r="G3363" s="61">
        <v>41232</v>
      </c>
      <c r="H3363">
        <v>111.7</v>
      </c>
    </row>
    <row r="3364" spans="1:8" x14ac:dyDescent="0.45">
      <c r="A3364" s="61">
        <v>41233</v>
      </c>
      <c r="B3364">
        <v>627.5</v>
      </c>
      <c r="D3364" s="61">
        <v>41233</v>
      </c>
      <c r="E3364">
        <v>650</v>
      </c>
      <c r="G3364" s="61">
        <v>41233</v>
      </c>
      <c r="H3364">
        <v>109.83</v>
      </c>
    </row>
    <row r="3365" spans="1:8" x14ac:dyDescent="0.45">
      <c r="A3365" s="61">
        <v>41234</v>
      </c>
      <c r="B3365">
        <v>629</v>
      </c>
      <c r="D3365" s="61">
        <v>41234</v>
      </c>
      <c r="E3365">
        <v>651</v>
      </c>
      <c r="G3365" s="61">
        <v>41234</v>
      </c>
      <c r="H3365">
        <v>110.86</v>
      </c>
    </row>
    <row r="3366" spans="1:8" x14ac:dyDescent="0.45">
      <c r="A3366" s="61">
        <v>41235</v>
      </c>
      <c r="B3366">
        <v>629</v>
      </c>
      <c r="D3366" s="61">
        <v>41235</v>
      </c>
      <c r="E3366">
        <v>651</v>
      </c>
      <c r="G3366" s="61">
        <v>41235</v>
      </c>
      <c r="H3366">
        <v>110.55</v>
      </c>
    </row>
    <row r="3367" spans="1:8" x14ac:dyDescent="0.45">
      <c r="A3367" s="61">
        <v>41236</v>
      </c>
      <c r="B3367">
        <v>622.5</v>
      </c>
      <c r="D3367" s="61">
        <v>41236</v>
      </c>
      <c r="E3367">
        <v>647</v>
      </c>
      <c r="G3367" s="61">
        <v>41236</v>
      </c>
      <c r="H3367">
        <v>111.38</v>
      </c>
    </row>
    <row r="3368" spans="1:8" x14ac:dyDescent="0.45">
      <c r="A3368" s="61">
        <v>41239</v>
      </c>
      <c r="B3368">
        <v>622.5</v>
      </c>
      <c r="D3368" s="61">
        <v>41239</v>
      </c>
      <c r="E3368">
        <v>646.5</v>
      </c>
      <c r="G3368" s="61">
        <v>41239</v>
      </c>
      <c r="H3368">
        <v>110.92</v>
      </c>
    </row>
    <row r="3369" spans="1:8" x14ac:dyDescent="0.45">
      <c r="A3369" s="61">
        <v>41240</v>
      </c>
      <c r="B3369">
        <v>622.5</v>
      </c>
      <c r="D3369" s="61">
        <v>41240</v>
      </c>
      <c r="E3369">
        <v>647</v>
      </c>
      <c r="G3369" s="61">
        <v>41240</v>
      </c>
      <c r="H3369">
        <v>109.87</v>
      </c>
    </row>
    <row r="3370" spans="1:8" x14ac:dyDescent="0.45">
      <c r="A3370" s="61">
        <v>41241</v>
      </c>
      <c r="B3370">
        <v>625</v>
      </c>
      <c r="D3370" s="61">
        <v>41241</v>
      </c>
      <c r="E3370">
        <v>647.5</v>
      </c>
      <c r="G3370" s="61">
        <v>41241</v>
      </c>
      <c r="H3370">
        <v>109.51</v>
      </c>
    </row>
    <row r="3371" spans="1:8" x14ac:dyDescent="0.45">
      <c r="A3371" s="61">
        <v>41242</v>
      </c>
      <c r="B3371">
        <v>621.5</v>
      </c>
      <c r="D3371" s="61">
        <v>41242</v>
      </c>
      <c r="E3371">
        <v>644</v>
      </c>
      <c r="G3371" s="61">
        <v>41242</v>
      </c>
      <c r="H3371">
        <v>110.76</v>
      </c>
    </row>
    <row r="3372" spans="1:8" x14ac:dyDescent="0.45">
      <c r="A3372" s="61">
        <v>41243</v>
      </c>
      <c r="B3372">
        <v>618.5</v>
      </c>
      <c r="D3372" s="61">
        <v>41243</v>
      </c>
      <c r="E3372">
        <v>641.5</v>
      </c>
      <c r="G3372" s="61">
        <v>41243</v>
      </c>
      <c r="H3372">
        <v>111.23</v>
      </c>
    </row>
    <row r="3373" spans="1:8" x14ac:dyDescent="0.45">
      <c r="A3373" s="61">
        <v>41246</v>
      </c>
      <c r="B3373">
        <v>624</v>
      </c>
      <c r="D3373" s="61">
        <v>41246</v>
      </c>
      <c r="E3373">
        <v>643</v>
      </c>
      <c r="G3373" s="61">
        <v>41246</v>
      </c>
      <c r="H3373">
        <v>110.92</v>
      </c>
    </row>
    <row r="3374" spans="1:8" x14ac:dyDescent="0.45">
      <c r="A3374" s="61">
        <v>41247</v>
      </c>
      <c r="B3374">
        <v>626</v>
      </c>
      <c r="D3374" s="61">
        <v>41247</v>
      </c>
      <c r="E3374">
        <v>645</v>
      </c>
      <c r="G3374" s="61">
        <v>41247</v>
      </c>
      <c r="H3374">
        <v>109.84</v>
      </c>
    </row>
    <row r="3375" spans="1:8" x14ac:dyDescent="0.45">
      <c r="A3375" s="61">
        <v>41248</v>
      </c>
      <c r="B3375">
        <v>625</v>
      </c>
      <c r="D3375" s="61">
        <v>41248</v>
      </c>
      <c r="E3375">
        <v>649</v>
      </c>
      <c r="G3375" s="61">
        <v>41248</v>
      </c>
      <c r="H3375">
        <v>108.81</v>
      </c>
    </row>
    <row r="3376" spans="1:8" x14ac:dyDescent="0.45">
      <c r="A3376" s="61">
        <v>41249</v>
      </c>
      <c r="B3376">
        <v>622.5</v>
      </c>
      <c r="D3376" s="61">
        <v>41249</v>
      </c>
      <c r="E3376">
        <v>644</v>
      </c>
      <c r="G3376" s="61">
        <v>41249</v>
      </c>
      <c r="H3376">
        <v>107.03</v>
      </c>
    </row>
    <row r="3377" spans="1:8" x14ac:dyDescent="0.45">
      <c r="A3377" s="61">
        <v>41250</v>
      </c>
      <c r="B3377">
        <v>619.5</v>
      </c>
      <c r="D3377" s="61">
        <v>41250</v>
      </c>
      <c r="E3377">
        <v>641</v>
      </c>
      <c r="G3377" s="61">
        <v>41250</v>
      </c>
      <c r="H3377">
        <v>107.02</v>
      </c>
    </row>
    <row r="3378" spans="1:8" x14ac:dyDescent="0.45">
      <c r="A3378" s="61">
        <v>41253</v>
      </c>
      <c r="B3378">
        <v>617.5</v>
      </c>
      <c r="D3378" s="61">
        <v>41253</v>
      </c>
      <c r="E3378">
        <v>639</v>
      </c>
      <c r="G3378" s="61">
        <v>41253</v>
      </c>
      <c r="H3378">
        <v>107.33</v>
      </c>
    </row>
    <row r="3379" spans="1:8" x14ac:dyDescent="0.45">
      <c r="A3379" s="61">
        <v>41254</v>
      </c>
      <c r="B3379">
        <v>618.5</v>
      </c>
      <c r="D3379" s="61">
        <v>41254</v>
      </c>
      <c r="E3379">
        <v>641.5</v>
      </c>
      <c r="G3379" s="61">
        <v>41254</v>
      </c>
      <c r="H3379">
        <v>108.01</v>
      </c>
    </row>
    <row r="3380" spans="1:8" x14ac:dyDescent="0.45">
      <c r="A3380" s="61">
        <v>41255</v>
      </c>
      <c r="B3380">
        <v>617.5</v>
      </c>
      <c r="D3380" s="61">
        <v>41255</v>
      </c>
      <c r="E3380">
        <v>639.5</v>
      </c>
      <c r="G3380" s="61">
        <v>41255</v>
      </c>
      <c r="H3380">
        <v>109.5</v>
      </c>
    </row>
    <row r="3381" spans="1:8" x14ac:dyDescent="0.45">
      <c r="A3381" s="61">
        <v>41256</v>
      </c>
      <c r="B3381">
        <v>617.5</v>
      </c>
      <c r="D3381" s="61">
        <v>41256</v>
      </c>
      <c r="E3381">
        <v>639.5</v>
      </c>
      <c r="G3381" s="61">
        <v>41256</v>
      </c>
      <c r="H3381">
        <v>107.91</v>
      </c>
    </row>
    <row r="3382" spans="1:8" x14ac:dyDescent="0.45">
      <c r="A3382" s="61">
        <v>41257</v>
      </c>
      <c r="B3382">
        <v>619.5</v>
      </c>
      <c r="D3382" s="61">
        <v>41257</v>
      </c>
      <c r="E3382">
        <v>641</v>
      </c>
      <c r="G3382" s="61">
        <v>41257</v>
      </c>
      <c r="H3382">
        <v>109.15</v>
      </c>
    </row>
    <row r="3383" spans="1:8" x14ac:dyDescent="0.45">
      <c r="A3383" s="61">
        <v>41260</v>
      </c>
      <c r="B3383">
        <v>618.5</v>
      </c>
      <c r="D3383" s="61">
        <v>41260</v>
      </c>
      <c r="E3383">
        <v>640.5</v>
      </c>
      <c r="G3383" s="61">
        <v>41260</v>
      </c>
      <c r="H3383">
        <v>107.64</v>
      </c>
    </row>
    <row r="3384" spans="1:8" x14ac:dyDescent="0.45">
      <c r="A3384" s="61">
        <v>41261</v>
      </c>
      <c r="B3384">
        <v>616</v>
      </c>
      <c r="D3384" s="61">
        <v>41261</v>
      </c>
      <c r="E3384">
        <v>643</v>
      </c>
      <c r="G3384" s="61">
        <v>41261</v>
      </c>
      <c r="H3384">
        <v>108.84</v>
      </c>
    </row>
    <row r="3385" spans="1:8" x14ac:dyDescent="0.45">
      <c r="A3385" s="61">
        <v>41262</v>
      </c>
      <c r="B3385">
        <v>613</v>
      </c>
      <c r="D3385" s="61">
        <v>41262</v>
      </c>
      <c r="E3385">
        <v>639</v>
      </c>
      <c r="G3385" s="61">
        <v>41262</v>
      </c>
      <c r="H3385">
        <v>110.36</v>
      </c>
    </row>
    <row r="3386" spans="1:8" x14ac:dyDescent="0.45">
      <c r="A3386" s="61">
        <v>41263</v>
      </c>
      <c r="B3386">
        <v>616</v>
      </c>
      <c r="D3386" s="61">
        <v>41263</v>
      </c>
      <c r="E3386">
        <v>641.5</v>
      </c>
      <c r="G3386" s="61">
        <v>41263</v>
      </c>
      <c r="H3386">
        <v>110.2</v>
      </c>
    </row>
    <row r="3387" spans="1:8" x14ac:dyDescent="0.45">
      <c r="A3387" s="61">
        <v>41264</v>
      </c>
      <c r="B3387">
        <v>618</v>
      </c>
      <c r="D3387" s="61">
        <v>41264</v>
      </c>
      <c r="E3387">
        <v>644</v>
      </c>
      <c r="G3387" s="61">
        <v>41264</v>
      </c>
      <c r="H3387">
        <v>108.97</v>
      </c>
    </row>
    <row r="3388" spans="1:8" x14ac:dyDescent="0.45">
      <c r="A3388" s="61">
        <v>41267</v>
      </c>
      <c r="B3388">
        <v>622</v>
      </c>
      <c r="D3388" s="61">
        <v>41267</v>
      </c>
      <c r="E3388">
        <v>647.5</v>
      </c>
      <c r="G3388" s="61">
        <v>41267</v>
      </c>
      <c r="H3388">
        <v>108.8</v>
      </c>
    </row>
    <row r="3389" spans="1:8" x14ac:dyDescent="0.45">
      <c r="A3389" s="61">
        <v>41268</v>
      </c>
      <c r="B3389">
        <v>622</v>
      </c>
      <c r="D3389" s="61">
        <v>41268</v>
      </c>
      <c r="E3389">
        <v>647.5</v>
      </c>
      <c r="G3389" s="61">
        <v>41268</v>
      </c>
      <c r="H3389">
        <v>108.8</v>
      </c>
    </row>
    <row r="3390" spans="1:8" x14ac:dyDescent="0.45">
      <c r="A3390" s="61">
        <v>41269</v>
      </c>
      <c r="B3390">
        <v>619</v>
      </c>
      <c r="D3390" s="61">
        <v>41269</v>
      </c>
      <c r="E3390">
        <v>644.5</v>
      </c>
      <c r="G3390" s="61">
        <v>41269</v>
      </c>
      <c r="H3390">
        <v>111.07</v>
      </c>
    </row>
    <row r="3391" spans="1:8" x14ac:dyDescent="0.45">
      <c r="A3391" s="61">
        <v>41270</v>
      </c>
      <c r="B3391">
        <v>618</v>
      </c>
      <c r="D3391" s="61">
        <v>41270</v>
      </c>
      <c r="E3391">
        <v>643</v>
      </c>
      <c r="G3391" s="61">
        <v>41270</v>
      </c>
      <c r="H3391">
        <v>110.8</v>
      </c>
    </row>
    <row r="3392" spans="1:8" x14ac:dyDescent="0.45">
      <c r="A3392" s="61">
        <v>41271</v>
      </c>
      <c r="B3392">
        <v>621</v>
      </c>
      <c r="D3392" s="61">
        <v>41271</v>
      </c>
      <c r="E3392">
        <v>646</v>
      </c>
      <c r="G3392" s="61">
        <v>41271</v>
      </c>
      <c r="H3392">
        <v>110.62</v>
      </c>
    </row>
    <row r="3393" spans="1:8" x14ac:dyDescent="0.45">
      <c r="A3393" s="61">
        <v>41274</v>
      </c>
      <c r="B3393">
        <v>621</v>
      </c>
      <c r="D3393" s="61">
        <v>41274</v>
      </c>
      <c r="E3393">
        <v>646</v>
      </c>
      <c r="G3393" s="61">
        <v>41274</v>
      </c>
      <c r="H3393">
        <v>111.11</v>
      </c>
    </row>
    <row r="3394" spans="1:8" x14ac:dyDescent="0.45">
      <c r="A3394" s="61">
        <v>41275</v>
      </c>
      <c r="B3394">
        <v>621</v>
      </c>
      <c r="D3394" s="61">
        <v>41275</v>
      </c>
      <c r="E3394">
        <v>646</v>
      </c>
      <c r="G3394" s="61">
        <v>41275</v>
      </c>
      <c r="H3394">
        <v>111.11</v>
      </c>
    </row>
    <row r="3395" spans="1:8" x14ac:dyDescent="0.45">
      <c r="A3395" s="61">
        <v>41276</v>
      </c>
      <c r="B3395">
        <v>620.5</v>
      </c>
      <c r="D3395" s="61">
        <v>41276</v>
      </c>
      <c r="E3395">
        <v>645</v>
      </c>
      <c r="G3395" s="61">
        <v>41276</v>
      </c>
      <c r="H3395">
        <v>112.47</v>
      </c>
    </row>
    <row r="3396" spans="1:8" x14ac:dyDescent="0.45">
      <c r="A3396" s="61">
        <v>41277</v>
      </c>
      <c r="B3396">
        <v>624</v>
      </c>
      <c r="D3396" s="61">
        <v>41277</v>
      </c>
      <c r="E3396">
        <v>649</v>
      </c>
      <c r="G3396" s="61">
        <v>41277</v>
      </c>
      <c r="H3396">
        <v>112.14</v>
      </c>
    </row>
    <row r="3397" spans="1:8" x14ac:dyDescent="0.45">
      <c r="A3397" s="61">
        <v>41278</v>
      </c>
      <c r="B3397">
        <v>626</v>
      </c>
      <c r="D3397" s="61">
        <v>41278</v>
      </c>
      <c r="E3397">
        <v>648</v>
      </c>
      <c r="G3397" s="61">
        <v>41278</v>
      </c>
      <c r="H3397">
        <v>111.31</v>
      </c>
    </row>
    <row r="3398" spans="1:8" x14ac:dyDescent="0.45">
      <c r="A3398" s="61">
        <v>41281</v>
      </c>
      <c r="B3398">
        <v>626</v>
      </c>
      <c r="D3398" s="61">
        <v>41281</v>
      </c>
      <c r="E3398">
        <v>648</v>
      </c>
      <c r="G3398" s="61">
        <v>41281</v>
      </c>
      <c r="H3398">
        <v>111.4</v>
      </c>
    </row>
    <row r="3399" spans="1:8" x14ac:dyDescent="0.45">
      <c r="A3399" s="61">
        <v>41282</v>
      </c>
      <c r="B3399">
        <v>626</v>
      </c>
      <c r="D3399" s="61">
        <v>41282</v>
      </c>
      <c r="E3399">
        <v>648</v>
      </c>
      <c r="G3399" s="61">
        <v>41282</v>
      </c>
      <c r="H3399">
        <v>111.94</v>
      </c>
    </row>
    <row r="3400" spans="1:8" x14ac:dyDescent="0.45">
      <c r="A3400" s="61">
        <v>41283</v>
      </c>
      <c r="B3400">
        <v>626</v>
      </c>
      <c r="D3400" s="61">
        <v>41283</v>
      </c>
      <c r="E3400">
        <v>648</v>
      </c>
      <c r="G3400" s="61">
        <v>41283</v>
      </c>
      <c r="H3400">
        <v>111.76</v>
      </c>
    </row>
    <row r="3401" spans="1:8" x14ac:dyDescent="0.45">
      <c r="A3401" s="61">
        <v>41284</v>
      </c>
      <c r="B3401">
        <v>626</v>
      </c>
      <c r="D3401" s="61">
        <v>41284</v>
      </c>
      <c r="E3401">
        <v>648</v>
      </c>
      <c r="G3401" s="61">
        <v>41284</v>
      </c>
      <c r="H3401">
        <v>111.89</v>
      </c>
    </row>
    <row r="3402" spans="1:8" x14ac:dyDescent="0.45">
      <c r="A3402" s="61">
        <v>41285</v>
      </c>
      <c r="B3402">
        <v>642</v>
      </c>
      <c r="D3402" s="61">
        <v>41285</v>
      </c>
      <c r="E3402">
        <v>667</v>
      </c>
      <c r="G3402" s="61">
        <v>41285</v>
      </c>
      <c r="H3402">
        <v>110.64</v>
      </c>
    </row>
    <row r="3403" spans="1:8" x14ac:dyDescent="0.45">
      <c r="A3403" s="61">
        <v>41288</v>
      </c>
      <c r="B3403">
        <v>642</v>
      </c>
      <c r="D3403" s="61">
        <v>41288</v>
      </c>
      <c r="E3403">
        <v>667</v>
      </c>
      <c r="G3403" s="61">
        <v>41288</v>
      </c>
      <c r="H3403">
        <v>111.88</v>
      </c>
    </row>
    <row r="3404" spans="1:8" x14ac:dyDescent="0.45">
      <c r="A3404" s="61">
        <v>41289</v>
      </c>
      <c r="B3404">
        <v>637.5</v>
      </c>
      <c r="D3404" s="61">
        <v>41289</v>
      </c>
      <c r="E3404">
        <v>664</v>
      </c>
      <c r="G3404" s="61">
        <v>41289</v>
      </c>
      <c r="H3404">
        <v>110.3</v>
      </c>
    </row>
    <row r="3405" spans="1:8" x14ac:dyDescent="0.45">
      <c r="A3405" s="61">
        <v>41290</v>
      </c>
      <c r="B3405">
        <v>637.5</v>
      </c>
      <c r="D3405" s="61">
        <v>41290</v>
      </c>
      <c r="E3405">
        <v>664</v>
      </c>
      <c r="G3405" s="61">
        <v>41290</v>
      </c>
      <c r="H3405">
        <v>110.61</v>
      </c>
    </row>
    <row r="3406" spans="1:8" x14ac:dyDescent="0.45">
      <c r="A3406" s="61">
        <v>41291</v>
      </c>
      <c r="B3406">
        <v>638</v>
      </c>
      <c r="D3406" s="61">
        <v>41291</v>
      </c>
      <c r="E3406">
        <v>664</v>
      </c>
      <c r="G3406" s="61">
        <v>41291</v>
      </c>
      <c r="H3406">
        <v>111.1</v>
      </c>
    </row>
    <row r="3407" spans="1:8" x14ac:dyDescent="0.45">
      <c r="A3407" s="61">
        <v>41292</v>
      </c>
      <c r="B3407">
        <v>634</v>
      </c>
      <c r="D3407" s="61">
        <v>41292</v>
      </c>
      <c r="E3407">
        <v>658</v>
      </c>
      <c r="G3407" s="61">
        <v>41292</v>
      </c>
      <c r="H3407">
        <v>111.89</v>
      </c>
    </row>
    <row r="3408" spans="1:8" x14ac:dyDescent="0.45">
      <c r="A3408" s="61">
        <v>41295</v>
      </c>
      <c r="B3408">
        <v>634</v>
      </c>
      <c r="D3408" s="61">
        <v>41295</v>
      </c>
      <c r="E3408">
        <v>658</v>
      </c>
      <c r="G3408" s="61">
        <v>41295</v>
      </c>
      <c r="H3408">
        <v>111.71</v>
      </c>
    </row>
    <row r="3409" spans="1:8" x14ac:dyDescent="0.45">
      <c r="A3409" s="61">
        <v>41296</v>
      </c>
      <c r="B3409">
        <v>634</v>
      </c>
      <c r="D3409" s="61">
        <v>41296</v>
      </c>
      <c r="E3409">
        <v>658</v>
      </c>
      <c r="G3409" s="61">
        <v>41296</v>
      </c>
      <c r="H3409">
        <v>112.42</v>
      </c>
    </row>
    <row r="3410" spans="1:8" x14ac:dyDescent="0.45">
      <c r="A3410" s="61">
        <v>41297</v>
      </c>
      <c r="B3410">
        <v>653.5</v>
      </c>
      <c r="D3410" s="61">
        <v>41297</v>
      </c>
      <c r="E3410">
        <v>678.5</v>
      </c>
      <c r="G3410" s="61">
        <v>41297</v>
      </c>
      <c r="H3410">
        <v>112.8</v>
      </c>
    </row>
    <row r="3411" spans="1:8" x14ac:dyDescent="0.45">
      <c r="A3411" s="61">
        <v>41298</v>
      </c>
      <c r="B3411">
        <v>655.5</v>
      </c>
      <c r="D3411" s="61">
        <v>41298</v>
      </c>
      <c r="E3411">
        <v>680.5</v>
      </c>
      <c r="G3411" s="61">
        <v>41298</v>
      </c>
      <c r="H3411">
        <v>113.28</v>
      </c>
    </row>
    <row r="3412" spans="1:8" x14ac:dyDescent="0.45">
      <c r="A3412" s="61">
        <v>41299</v>
      </c>
      <c r="B3412">
        <v>655.5</v>
      </c>
      <c r="D3412" s="61">
        <v>41299</v>
      </c>
      <c r="E3412">
        <v>680.5</v>
      </c>
      <c r="G3412" s="61">
        <v>41299</v>
      </c>
      <c r="H3412">
        <v>113.28</v>
      </c>
    </row>
    <row r="3413" spans="1:8" x14ac:dyDescent="0.45">
      <c r="A3413" s="61">
        <v>41302</v>
      </c>
      <c r="B3413">
        <v>655.5</v>
      </c>
      <c r="D3413" s="61">
        <v>41302</v>
      </c>
      <c r="E3413">
        <v>680.5</v>
      </c>
      <c r="G3413" s="61">
        <v>41302</v>
      </c>
      <c r="H3413">
        <v>113.48</v>
      </c>
    </row>
    <row r="3414" spans="1:8" x14ac:dyDescent="0.45">
      <c r="A3414" s="61">
        <v>41303</v>
      </c>
      <c r="B3414">
        <v>655.5</v>
      </c>
      <c r="D3414" s="61">
        <v>41303</v>
      </c>
      <c r="E3414">
        <v>680.5</v>
      </c>
      <c r="G3414" s="61">
        <v>41303</v>
      </c>
      <c r="H3414">
        <v>114.36</v>
      </c>
    </row>
    <row r="3415" spans="1:8" x14ac:dyDescent="0.45">
      <c r="A3415" s="61">
        <v>41304</v>
      </c>
      <c r="B3415">
        <v>654.5</v>
      </c>
      <c r="D3415" s="61">
        <v>41304</v>
      </c>
      <c r="E3415">
        <v>680</v>
      </c>
      <c r="G3415" s="61">
        <v>41304</v>
      </c>
      <c r="H3415">
        <v>114.9</v>
      </c>
    </row>
    <row r="3416" spans="1:8" x14ac:dyDescent="0.45">
      <c r="A3416" s="61">
        <v>41305</v>
      </c>
      <c r="B3416">
        <v>655.5</v>
      </c>
      <c r="D3416" s="61">
        <v>41305</v>
      </c>
      <c r="E3416">
        <v>680.5</v>
      </c>
      <c r="G3416" s="61">
        <v>41305</v>
      </c>
      <c r="H3416">
        <v>115.55</v>
      </c>
    </row>
    <row r="3417" spans="1:8" x14ac:dyDescent="0.45">
      <c r="A3417" s="61">
        <v>41306</v>
      </c>
      <c r="B3417">
        <v>655.5</v>
      </c>
      <c r="D3417" s="61">
        <v>41306</v>
      </c>
      <c r="E3417">
        <v>680.5</v>
      </c>
      <c r="G3417" s="61">
        <v>41306</v>
      </c>
      <c r="H3417">
        <v>116.76</v>
      </c>
    </row>
    <row r="3418" spans="1:8" x14ac:dyDescent="0.45">
      <c r="A3418" s="61">
        <v>41309</v>
      </c>
      <c r="B3418">
        <v>655.5</v>
      </c>
      <c r="D3418" s="61">
        <v>41309</v>
      </c>
      <c r="E3418">
        <v>680.5</v>
      </c>
      <c r="G3418" s="61">
        <v>41309</v>
      </c>
      <c r="H3418">
        <v>115.6</v>
      </c>
    </row>
    <row r="3419" spans="1:8" x14ac:dyDescent="0.45">
      <c r="A3419" s="61">
        <v>41310</v>
      </c>
      <c r="B3419">
        <v>655.5</v>
      </c>
      <c r="D3419" s="61">
        <v>41310</v>
      </c>
      <c r="E3419">
        <v>680.5</v>
      </c>
      <c r="G3419" s="61">
        <v>41310</v>
      </c>
      <c r="H3419">
        <v>116.52</v>
      </c>
    </row>
    <row r="3420" spans="1:8" x14ac:dyDescent="0.45">
      <c r="A3420" s="61">
        <v>41311</v>
      </c>
      <c r="B3420">
        <v>664.5</v>
      </c>
      <c r="D3420" s="61">
        <v>41311</v>
      </c>
      <c r="E3420">
        <v>688.5</v>
      </c>
      <c r="G3420" s="61">
        <v>41311</v>
      </c>
      <c r="H3420">
        <v>116.73</v>
      </c>
    </row>
    <row r="3421" spans="1:8" x14ac:dyDescent="0.45">
      <c r="A3421" s="61">
        <v>41312</v>
      </c>
      <c r="B3421">
        <v>655.5</v>
      </c>
      <c r="D3421" s="61">
        <v>41312</v>
      </c>
      <c r="E3421">
        <v>680.5</v>
      </c>
      <c r="G3421" s="61">
        <v>41312</v>
      </c>
      <c r="H3421">
        <v>117.24</v>
      </c>
    </row>
    <row r="3422" spans="1:8" x14ac:dyDescent="0.45">
      <c r="A3422" s="61">
        <v>41313</v>
      </c>
      <c r="B3422">
        <v>655.5</v>
      </c>
      <c r="D3422" s="61">
        <v>41313</v>
      </c>
      <c r="E3422">
        <v>680.5</v>
      </c>
      <c r="G3422" s="61">
        <v>41313</v>
      </c>
      <c r="H3422">
        <v>118.9</v>
      </c>
    </row>
    <row r="3423" spans="1:8" x14ac:dyDescent="0.45">
      <c r="A3423" s="61">
        <v>41316</v>
      </c>
      <c r="B3423">
        <v>655.5</v>
      </c>
      <c r="D3423" s="61">
        <v>41316</v>
      </c>
      <c r="E3423">
        <v>680.5</v>
      </c>
      <c r="G3423" s="61">
        <v>41316</v>
      </c>
      <c r="H3423">
        <v>118.13</v>
      </c>
    </row>
    <row r="3424" spans="1:8" x14ac:dyDescent="0.45">
      <c r="A3424" s="61">
        <v>41317</v>
      </c>
      <c r="B3424">
        <v>655.5</v>
      </c>
      <c r="D3424" s="61">
        <v>41317</v>
      </c>
      <c r="E3424">
        <v>680.5</v>
      </c>
      <c r="G3424" s="61">
        <v>41317</v>
      </c>
      <c r="H3424">
        <v>118.66</v>
      </c>
    </row>
    <row r="3425" spans="1:8" x14ac:dyDescent="0.45">
      <c r="A3425" s="61">
        <v>41318</v>
      </c>
      <c r="B3425">
        <v>655.5</v>
      </c>
      <c r="D3425" s="61">
        <v>41318</v>
      </c>
      <c r="E3425">
        <v>680.5</v>
      </c>
      <c r="G3425" s="61">
        <v>41318</v>
      </c>
      <c r="H3425">
        <v>118.72</v>
      </c>
    </row>
    <row r="3426" spans="1:8" x14ac:dyDescent="0.45">
      <c r="A3426" s="61">
        <v>41319</v>
      </c>
      <c r="B3426">
        <v>655.5</v>
      </c>
      <c r="D3426" s="61">
        <v>41319</v>
      </c>
      <c r="E3426">
        <v>680.5</v>
      </c>
      <c r="G3426" s="61">
        <v>41319</v>
      </c>
      <c r="H3426">
        <v>118</v>
      </c>
    </row>
    <row r="3427" spans="1:8" x14ac:dyDescent="0.45">
      <c r="A3427" s="61">
        <v>41320</v>
      </c>
      <c r="B3427">
        <v>655.5</v>
      </c>
      <c r="D3427" s="61">
        <v>41320</v>
      </c>
      <c r="E3427">
        <v>680.5</v>
      </c>
      <c r="G3427" s="61">
        <v>41320</v>
      </c>
      <c r="H3427">
        <v>117.66</v>
      </c>
    </row>
    <row r="3428" spans="1:8" x14ac:dyDescent="0.45">
      <c r="A3428" s="61">
        <v>41323</v>
      </c>
      <c r="B3428">
        <v>655.5</v>
      </c>
      <c r="D3428" s="61">
        <v>41323</v>
      </c>
      <c r="E3428">
        <v>680.5</v>
      </c>
      <c r="G3428" s="61">
        <v>41323</v>
      </c>
      <c r="H3428">
        <v>117.38</v>
      </c>
    </row>
    <row r="3429" spans="1:8" x14ac:dyDescent="0.45">
      <c r="A3429" s="61">
        <v>41324</v>
      </c>
      <c r="B3429">
        <v>655.5</v>
      </c>
      <c r="D3429" s="61">
        <v>41324</v>
      </c>
      <c r="E3429">
        <v>680.5</v>
      </c>
      <c r="G3429" s="61">
        <v>41324</v>
      </c>
      <c r="H3429">
        <v>117.52</v>
      </c>
    </row>
    <row r="3430" spans="1:8" x14ac:dyDescent="0.45">
      <c r="A3430" s="61">
        <v>41325</v>
      </c>
      <c r="B3430">
        <v>655.5</v>
      </c>
      <c r="D3430" s="61">
        <v>41325</v>
      </c>
      <c r="E3430">
        <v>680.5</v>
      </c>
      <c r="G3430" s="61">
        <v>41325</v>
      </c>
      <c r="H3430">
        <v>115.6</v>
      </c>
    </row>
    <row r="3431" spans="1:8" x14ac:dyDescent="0.45">
      <c r="A3431" s="61">
        <v>41326</v>
      </c>
      <c r="B3431">
        <v>655.5</v>
      </c>
      <c r="D3431" s="61">
        <v>41326</v>
      </c>
      <c r="E3431">
        <v>680.5</v>
      </c>
      <c r="G3431" s="61">
        <v>41326</v>
      </c>
      <c r="H3431">
        <v>113.53</v>
      </c>
    </row>
    <row r="3432" spans="1:8" x14ac:dyDescent="0.45">
      <c r="A3432" s="61">
        <v>41327</v>
      </c>
      <c r="B3432">
        <v>646</v>
      </c>
      <c r="D3432" s="61">
        <v>41327</v>
      </c>
      <c r="E3432">
        <v>671</v>
      </c>
      <c r="G3432" s="61">
        <v>41327</v>
      </c>
      <c r="H3432">
        <v>114.1</v>
      </c>
    </row>
    <row r="3433" spans="1:8" x14ac:dyDescent="0.45">
      <c r="A3433" s="61">
        <v>41330</v>
      </c>
      <c r="B3433">
        <v>659.5</v>
      </c>
      <c r="D3433" s="61">
        <v>41330</v>
      </c>
      <c r="E3433">
        <v>683.5</v>
      </c>
      <c r="G3433" s="61">
        <v>41330</v>
      </c>
      <c r="H3433">
        <v>114.44</v>
      </c>
    </row>
    <row r="3434" spans="1:8" x14ac:dyDescent="0.45">
      <c r="A3434" s="61">
        <v>41331</v>
      </c>
      <c r="B3434">
        <v>658.5</v>
      </c>
      <c r="D3434" s="61">
        <v>41331</v>
      </c>
      <c r="E3434">
        <v>682.5</v>
      </c>
      <c r="G3434" s="61">
        <v>41331</v>
      </c>
      <c r="H3434">
        <v>112.71</v>
      </c>
    </row>
    <row r="3435" spans="1:8" x14ac:dyDescent="0.45">
      <c r="A3435" s="61">
        <v>41332</v>
      </c>
      <c r="B3435">
        <v>659.5</v>
      </c>
      <c r="D3435" s="61">
        <v>41332</v>
      </c>
      <c r="E3435">
        <v>683.5</v>
      </c>
      <c r="G3435" s="61">
        <v>41332</v>
      </c>
      <c r="H3435">
        <v>111.87</v>
      </c>
    </row>
    <row r="3436" spans="1:8" x14ac:dyDescent="0.45">
      <c r="A3436" s="61">
        <v>41333</v>
      </c>
      <c r="B3436">
        <v>656.5</v>
      </c>
      <c r="D3436" s="61">
        <v>41333</v>
      </c>
      <c r="E3436">
        <v>680.5</v>
      </c>
      <c r="G3436" s="61">
        <v>41333</v>
      </c>
      <c r="H3436">
        <v>111.38</v>
      </c>
    </row>
    <row r="3437" spans="1:8" x14ac:dyDescent="0.45">
      <c r="A3437" s="61">
        <v>41334</v>
      </c>
      <c r="B3437">
        <v>655.5</v>
      </c>
      <c r="D3437" s="61">
        <v>41334</v>
      </c>
      <c r="E3437">
        <v>680.5</v>
      </c>
      <c r="G3437" s="61">
        <v>41334</v>
      </c>
      <c r="H3437">
        <v>110.4</v>
      </c>
    </row>
    <row r="3438" spans="1:8" x14ac:dyDescent="0.45">
      <c r="A3438" s="61">
        <v>41337</v>
      </c>
      <c r="B3438">
        <v>655</v>
      </c>
      <c r="D3438" s="61">
        <v>41337</v>
      </c>
      <c r="E3438">
        <v>678.5</v>
      </c>
      <c r="G3438" s="61">
        <v>41337</v>
      </c>
      <c r="H3438">
        <v>110.09</v>
      </c>
    </row>
    <row r="3439" spans="1:8" x14ac:dyDescent="0.45">
      <c r="A3439" s="61">
        <v>41338</v>
      </c>
      <c r="B3439">
        <v>648.5</v>
      </c>
      <c r="D3439" s="61">
        <v>41338</v>
      </c>
      <c r="E3439">
        <v>672.5</v>
      </c>
      <c r="G3439" s="61">
        <v>41338</v>
      </c>
      <c r="H3439">
        <v>111.61</v>
      </c>
    </row>
    <row r="3440" spans="1:8" x14ac:dyDescent="0.45">
      <c r="A3440" s="61">
        <v>41339</v>
      </c>
      <c r="B3440">
        <v>646</v>
      </c>
      <c r="D3440" s="61">
        <v>41339</v>
      </c>
      <c r="E3440">
        <v>670</v>
      </c>
      <c r="G3440" s="61">
        <v>41339</v>
      </c>
      <c r="H3440">
        <v>111.06</v>
      </c>
    </row>
    <row r="3441" spans="1:8" x14ac:dyDescent="0.45">
      <c r="A3441" s="61">
        <v>41340</v>
      </c>
      <c r="B3441">
        <v>653</v>
      </c>
      <c r="D3441" s="61">
        <v>41340</v>
      </c>
      <c r="E3441">
        <v>673.5</v>
      </c>
      <c r="G3441" s="61">
        <v>41340</v>
      </c>
      <c r="H3441">
        <v>111.15</v>
      </c>
    </row>
    <row r="3442" spans="1:8" x14ac:dyDescent="0.45">
      <c r="A3442" s="61">
        <v>41341</v>
      </c>
      <c r="B3442">
        <v>654.5</v>
      </c>
      <c r="D3442" s="61">
        <v>41341</v>
      </c>
      <c r="E3442">
        <v>676</v>
      </c>
      <c r="G3442" s="61">
        <v>41341</v>
      </c>
      <c r="H3442">
        <v>110.85</v>
      </c>
    </row>
    <row r="3443" spans="1:8" x14ac:dyDescent="0.45">
      <c r="A3443" s="61">
        <v>41344</v>
      </c>
      <c r="B3443">
        <v>655</v>
      </c>
      <c r="D3443" s="61">
        <v>41344</v>
      </c>
      <c r="E3443">
        <v>676.5</v>
      </c>
      <c r="G3443" s="61">
        <v>41344</v>
      </c>
      <c r="H3443">
        <v>110.22</v>
      </c>
    </row>
    <row r="3444" spans="1:8" x14ac:dyDescent="0.45">
      <c r="A3444" s="61">
        <v>41345</v>
      </c>
      <c r="B3444">
        <v>652</v>
      </c>
      <c r="D3444" s="61">
        <v>41345</v>
      </c>
      <c r="E3444">
        <v>673.5</v>
      </c>
      <c r="G3444" s="61">
        <v>41345</v>
      </c>
      <c r="H3444">
        <v>109.65</v>
      </c>
    </row>
    <row r="3445" spans="1:8" x14ac:dyDescent="0.45">
      <c r="A3445" s="61">
        <v>41346</v>
      </c>
      <c r="B3445">
        <v>649.5</v>
      </c>
      <c r="D3445" s="61">
        <v>41346</v>
      </c>
      <c r="E3445">
        <v>670.5</v>
      </c>
      <c r="G3445" s="61">
        <v>41346</v>
      </c>
      <c r="H3445">
        <v>108.52</v>
      </c>
    </row>
    <row r="3446" spans="1:8" x14ac:dyDescent="0.45">
      <c r="A3446" s="61">
        <v>41347</v>
      </c>
      <c r="B3446">
        <v>642</v>
      </c>
      <c r="D3446" s="61">
        <v>41347</v>
      </c>
      <c r="E3446">
        <v>667</v>
      </c>
      <c r="G3446" s="61">
        <v>41347</v>
      </c>
      <c r="H3446">
        <v>109.42</v>
      </c>
    </row>
    <row r="3447" spans="1:8" x14ac:dyDescent="0.45">
      <c r="A3447" s="61">
        <v>41348</v>
      </c>
      <c r="B3447">
        <v>640</v>
      </c>
      <c r="D3447" s="61">
        <v>41348</v>
      </c>
      <c r="E3447">
        <v>665</v>
      </c>
      <c r="G3447" s="61">
        <v>41348</v>
      </c>
      <c r="H3447">
        <v>109.82</v>
      </c>
    </row>
    <row r="3448" spans="1:8" x14ac:dyDescent="0.45">
      <c r="A3448" s="61">
        <v>41351</v>
      </c>
      <c r="B3448">
        <v>643</v>
      </c>
      <c r="D3448" s="61">
        <v>41351</v>
      </c>
      <c r="E3448">
        <v>668</v>
      </c>
      <c r="G3448" s="61">
        <v>41351</v>
      </c>
      <c r="H3448">
        <v>109.51</v>
      </c>
    </row>
    <row r="3449" spans="1:8" x14ac:dyDescent="0.45">
      <c r="A3449" s="61">
        <v>41352</v>
      </c>
      <c r="B3449">
        <v>644.5</v>
      </c>
      <c r="D3449" s="61">
        <v>41352</v>
      </c>
      <c r="E3449">
        <v>670</v>
      </c>
      <c r="G3449" s="61">
        <v>41352</v>
      </c>
      <c r="H3449">
        <v>107.45</v>
      </c>
    </row>
    <row r="3450" spans="1:8" x14ac:dyDescent="0.45">
      <c r="A3450" s="61">
        <v>41353</v>
      </c>
      <c r="B3450">
        <v>642.5</v>
      </c>
      <c r="D3450" s="61">
        <v>41353</v>
      </c>
      <c r="E3450">
        <v>669</v>
      </c>
      <c r="G3450" s="61">
        <v>41353</v>
      </c>
      <c r="H3450">
        <v>108.72</v>
      </c>
    </row>
    <row r="3451" spans="1:8" x14ac:dyDescent="0.45">
      <c r="A3451" s="61">
        <v>41354</v>
      </c>
      <c r="B3451">
        <v>640.5</v>
      </c>
      <c r="D3451" s="61">
        <v>41354</v>
      </c>
      <c r="E3451">
        <v>667</v>
      </c>
      <c r="G3451" s="61">
        <v>41354</v>
      </c>
      <c r="H3451">
        <v>107.47</v>
      </c>
    </row>
    <row r="3452" spans="1:8" x14ac:dyDescent="0.45">
      <c r="A3452" s="61">
        <v>41355</v>
      </c>
      <c r="B3452">
        <v>639.5</v>
      </c>
      <c r="D3452" s="61">
        <v>41355</v>
      </c>
      <c r="E3452">
        <v>666</v>
      </c>
      <c r="G3452" s="61">
        <v>41355</v>
      </c>
      <c r="H3452">
        <v>107.66</v>
      </c>
    </row>
    <row r="3453" spans="1:8" x14ac:dyDescent="0.45">
      <c r="A3453" s="61">
        <v>41358</v>
      </c>
      <c r="B3453">
        <v>634.5</v>
      </c>
      <c r="D3453" s="61">
        <v>41358</v>
      </c>
      <c r="E3453">
        <v>663</v>
      </c>
      <c r="G3453" s="61">
        <v>41358</v>
      </c>
      <c r="H3453">
        <v>108.17</v>
      </c>
    </row>
    <row r="3454" spans="1:8" x14ac:dyDescent="0.45">
      <c r="A3454" s="61">
        <v>41359</v>
      </c>
      <c r="B3454">
        <v>638.5</v>
      </c>
      <c r="D3454" s="61">
        <v>41359</v>
      </c>
      <c r="E3454">
        <v>663</v>
      </c>
      <c r="G3454" s="61">
        <v>41359</v>
      </c>
      <c r="H3454">
        <v>109.36</v>
      </c>
    </row>
    <row r="3455" spans="1:8" x14ac:dyDescent="0.45">
      <c r="A3455" s="61">
        <v>41360</v>
      </c>
      <c r="B3455">
        <v>641</v>
      </c>
      <c r="D3455" s="61">
        <v>41360</v>
      </c>
      <c r="E3455">
        <v>665</v>
      </c>
      <c r="G3455" s="61">
        <v>41360</v>
      </c>
      <c r="H3455">
        <v>109.69</v>
      </c>
    </row>
    <row r="3456" spans="1:8" x14ac:dyDescent="0.45">
      <c r="A3456" s="61">
        <v>41361</v>
      </c>
      <c r="B3456">
        <v>643</v>
      </c>
      <c r="D3456" s="61">
        <v>41361</v>
      </c>
      <c r="E3456">
        <v>667.5</v>
      </c>
      <c r="G3456" s="61">
        <v>41361</v>
      </c>
      <c r="H3456">
        <v>110.02</v>
      </c>
    </row>
    <row r="3457" spans="1:8" x14ac:dyDescent="0.45">
      <c r="A3457" s="61">
        <v>41362</v>
      </c>
      <c r="B3457">
        <v>643</v>
      </c>
      <c r="D3457" s="61">
        <v>41362</v>
      </c>
      <c r="E3457">
        <v>667.5</v>
      </c>
      <c r="G3457" s="61">
        <v>41362</v>
      </c>
      <c r="H3457">
        <v>110.02</v>
      </c>
    </row>
    <row r="3458" spans="1:8" x14ac:dyDescent="0.45">
      <c r="A3458" s="61">
        <v>41365</v>
      </c>
      <c r="B3458">
        <v>643.5</v>
      </c>
      <c r="D3458" s="61">
        <v>41365</v>
      </c>
      <c r="E3458">
        <v>668.5</v>
      </c>
      <c r="G3458" s="61">
        <v>41365</v>
      </c>
      <c r="H3458">
        <v>111.08</v>
      </c>
    </row>
    <row r="3459" spans="1:8" x14ac:dyDescent="0.45">
      <c r="A3459" s="61">
        <v>41366</v>
      </c>
      <c r="B3459">
        <v>648.5</v>
      </c>
      <c r="D3459" s="61">
        <v>41366</v>
      </c>
      <c r="E3459">
        <v>672</v>
      </c>
      <c r="G3459" s="61">
        <v>41366</v>
      </c>
      <c r="H3459">
        <v>110.69</v>
      </c>
    </row>
    <row r="3460" spans="1:8" x14ac:dyDescent="0.45">
      <c r="A3460" s="61">
        <v>41367</v>
      </c>
      <c r="B3460">
        <v>652.5</v>
      </c>
      <c r="D3460" s="61">
        <v>41367</v>
      </c>
      <c r="E3460">
        <v>676.5</v>
      </c>
      <c r="G3460" s="61">
        <v>41367</v>
      </c>
      <c r="H3460">
        <v>107.11</v>
      </c>
    </row>
    <row r="3461" spans="1:8" x14ac:dyDescent="0.45">
      <c r="A3461" s="61">
        <v>41368</v>
      </c>
      <c r="B3461">
        <v>643.5</v>
      </c>
      <c r="D3461" s="61">
        <v>41368</v>
      </c>
      <c r="E3461">
        <v>670.5</v>
      </c>
      <c r="G3461" s="61">
        <v>41368</v>
      </c>
      <c r="H3461">
        <v>106.34</v>
      </c>
    </row>
    <row r="3462" spans="1:8" x14ac:dyDescent="0.45">
      <c r="A3462" s="61">
        <v>41369</v>
      </c>
      <c r="B3462">
        <v>635</v>
      </c>
      <c r="D3462" s="61">
        <v>41369</v>
      </c>
      <c r="E3462">
        <v>661.5</v>
      </c>
      <c r="G3462" s="61">
        <v>41369</v>
      </c>
      <c r="H3462">
        <v>104.12</v>
      </c>
    </row>
    <row r="3463" spans="1:8" x14ac:dyDescent="0.45">
      <c r="A3463" s="61">
        <v>41372</v>
      </c>
      <c r="B3463">
        <v>625</v>
      </c>
      <c r="D3463" s="61">
        <v>41372</v>
      </c>
      <c r="E3463">
        <v>653</v>
      </c>
      <c r="G3463" s="61">
        <v>41372</v>
      </c>
      <c r="H3463">
        <v>104.66</v>
      </c>
    </row>
    <row r="3464" spans="1:8" x14ac:dyDescent="0.45">
      <c r="A3464" s="61">
        <v>41373</v>
      </c>
      <c r="B3464">
        <v>624</v>
      </c>
      <c r="D3464" s="61">
        <v>41373</v>
      </c>
      <c r="E3464">
        <v>652</v>
      </c>
      <c r="G3464" s="61">
        <v>41373</v>
      </c>
      <c r="H3464">
        <v>106.23</v>
      </c>
    </row>
    <row r="3465" spans="1:8" x14ac:dyDescent="0.45">
      <c r="A3465" s="61">
        <v>41374</v>
      </c>
      <c r="B3465">
        <v>624.5</v>
      </c>
      <c r="D3465" s="61">
        <v>41374</v>
      </c>
      <c r="E3465">
        <v>650.5</v>
      </c>
      <c r="G3465" s="61">
        <v>41374</v>
      </c>
      <c r="H3465">
        <v>105.79</v>
      </c>
    </row>
    <row r="3466" spans="1:8" x14ac:dyDescent="0.45">
      <c r="A3466" s="61">
        <v>41375</v>
      </c>
      <c r="B3466">
        <v>627.5</v>
      </c>
      <c r="D3466" s="61">
        <v>41375</v>
      </c>
      <c r="E3466">
        <v>654</v>
      </c>
      <c r="G3466" s="61">
        <v>41375</v>
      </c>
      <c r="H3466">
        <v>104.27</v>
      </c>
    </row>
    <row r="3467" spans="1:8" x14ac:dyDescent="0.45">
      <c r="A3467" s="61">
        <v>41376</v>
      </c>
      <c r="B3467">
        <v>628.5</v>
      </c>
      <c r="D3467" s="61">
        <v>41376</v>
      </c>
      <c r="E3467">
        <v>656</v>
      </c>
      <c r="G3467" s="61">
        <v>41376</v>
      </c>
      <c r="H3467">
        <v>103.11</v>
      </c>
    </row>
    <row r="3468" spans="1:8" x14ac:dyDescent="0.45">
      <c r="A3468" s="61">
        <v>41379</v>
      </c>
      <c r="B3468">
        <v>624</v>
      </c>
      <c r="D3468" s="61">
        <v>41379</v>
      </c>
      <c r="E3468">
        <v>650.5</v>
      </c>
      <c r="G3468" s="61">
        <v>41379</v>
      </c>
      <c r="H3468">
        <v>100.39</v>
      </c>
    </row>
    <row r="3469" spans="1:8" x14ac:dyDescent="0.45">
      <c r="A3469" s="61">
        <v>41380</v>
      </c>
      <c r="B3469">
        <v>618.5</v>
      </c>
      <c r="D3469" s="61">
        <v>41380</v>
      </c>
      <c r="E3469">
        <v>644</v>
      </c>
      <c r="G3469" s="61">
        <v>41380</v>
      </c>
      <c r="H3469">
        <v>99.91</v>
      </c>
    </row>
    <row r="3470" spans="1:8" x14ac:dyDescent="0.45">
      <c r="A3470" s="61">
        <v>41381</v>
      </c>
      <c r="B3470">
        <v>616.5</v>
      </c>
      <c r="D3470" s="61">
        <v>41381</v>
      </c>
      <c r="E3470">
        <v>642</v>
      </c>
      <c r="G3470" s="61">
        <v>41381</v>
      </c>
      <c r="H3470">
        <v>97.69</v>
      </c>
    </row>
    <row r="3471" spans="1:8" x14ac:dyDescent="0.45">
      <c r="A3471" s="61">
        <v>41382</v>
      </c>
      <c r="B3471">
        <v>608</v>
      </c>
      <c r="D3471" s="61">
        <v>41382</v>
      </c>
      <c r="E3471">
        <v>633</v>
      </c>
      <c r="G3471" s="61">
        <v>41382</v>
      </c>
      <c r="H3471">
        <v>99.13</v>
      </c>
    </row>
    <row r="3472" spans="1:8" x14ac:dyDescent="0.45">
      <c r="A3472" s="61">
        <v>41383</v>
      </c>
      <c r="B3472">
        <v>611.5</v>
      </c>
      <c r="D3472" s="61">
        <v>41383</v>
      </c>
      <c r="E3472">
        <v>635</v>
      </c>
      <c r="G3472" s="61">
        <v>41383</v>
      </c>
      <c r="H3472">
        <v>99.65</v>
      </c>
    </row>
    <row r="3473" spans="1:8" x14ac:dyDescent="0.45">
      <c r="A3473" s="61">
        <v>41386</v>
      </c>
      <c r="B3473">
        <v>608.5</v>
      </c>
      <c r="D3473" s="61">
        <v>41386</v>
      </c>
      <c r="E3473">
        <v>634.5</v>
      </c>
      <c r="G3473" s="61">
        <v>41386</v>
      </c>
      <c r="H3473">
        <v>100.39</v>
      </c>
    </row>
    <row r="3474" spans="1:8" x14ac:dyDescent="0.45">
      <c r="A3474" s="61">
        <v>41387</v>
      </c>
      <c r="B3474">
        <v>610.5</v>
      </c>
      <c r="D3474" s="61">
        <v>41387</v>
      </c>
      <c r="E3474">
        <v>634.5</v>
      </c>
      <c r="G3474" s="61">
        <v>41387</v>
      </c>
      <c r="H3474">
        <v>100.31</v>
      </c>
    </row>
    <row r="3475" spans="1:8" x14ac:dyDescent="0.45">
      <c r="A3475" s="61">
        <v>41388</v>
      </c>
      <c r="B3475">
        <v>610.5</v>
      </c>
      <c r="D3475" s="61">
        <v>41388</v>
      </c>
      <c r="E3475">
        <v>634.5</v>
      </c>
      <c r="G3475" s="61">
        <v>41388</v>
      </c>
      <c r="H3475">
        <v>100.65</v>
      </c>
    </row>
  </sheetData>
  <pageMargins left="0.7" right="0.7" top="0.75" bottom="0.75" header="0.3" footer="0.3"/>
  <pageSetup paperSize="9" scale="65" orientation="landscape" r:id="rId1"/>
  <rowBreaks count="1" manualBreakCount="1">
    <brk id="664"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7"/>
  <sheetViews>
    <sheetView showGridLines="0" view="pageBreakPreview" zoomScaleNormal="100" zoomScaleSheetLayoutView="100" workbookViewId="0">
      <selection activeCell="B2" sqref="B2"/>
    </sheetView>
  </sheetViews>
  <sheetFormatPr defaultRowHeight="12.75" x14ac:dyDescent="0.35"/>
  <cols>
    <col min="1" max="1" width="3.86328125" style="64" customWidth="1"/>
    <col min="2" max="2" width="24.265625" style="64" customWidth="1"/>
    <col min="3" max="3" width="18.86328125" style="64" bestFit="1" customWidth="1"/>
    <col min="4" max="4" width="19.86328125" style="64" bestFit="1" customWidth="1"/>
    <col min="5" max="5" width="20" style="64" customWidth="1"/>
    <col min="6" max="6" width="20.86328125" style="64" customWidth="1"/>
    <col min="7" max="7" width="16.1328125" style="64" customWidth="1"/>
    <col min="8" max="257" width="9.1328125" style="64"/>
    <col min="258" max="258" width="18.86328125" style="64" bestFit="1" customWidth="1"/>
    <col min="259" max="259" width="21.73046875" style="64" bestFit="1" customWidth="1"/>
    <col min="260" max="260" width="19.86328125" style="64" bestFit="1" customWidth="1"/>
    <col min="261" max="261" width="13.86328125" style="64" bestFit="1" customWidth="1"/>
    <col min="262" max="262" width="14.59765625" style="64" bestFit="1" customWidth="1"/>
    <col min="263" max="263" width="11.59765625" style="64" bestFit="1" customWidth="1"/>
    <col min="264" max="513" width="9.1328125" style="64"/>
    <col min="514" max="514" width="18.86328125" style="64" bestFit="1" customWidth="1"/>
    <col min="515" max="515" width="21.73046875" style="64" bestFit="1" customWidth="1"/>
    <col min="516" max="516" width="19.86328125" style="64" bestFit="1" customWidth="1"/>
    <col min="517" max="517" width="13.86328125" style="64" bestFit="1" customWidth="1"/>
    <col min="518" max="518" width="14.59765625" style="64" bestFit="1" customWidth="1"/>
    <col min="519" max="519" width="11.59765625" style="64" bestFit="1" customWidth="1"/>
    <col min="520" max="769" width="9.1328125" style="64"/>
    <col min="770" max="770" width="18.86328125" style="64" bestFit="1" customWidth="1"/>
    <col min="771" max="771" width="21.73046875" style="64" bestFit="1" customWidth="1"/>
    <col min="772" max="772" width="19.86328125" style="64" bestFit="1" customWidth="1"/>
    <col min="773" max="773" width="13.86328125" style="64" bestFit="1" customWidth="1"/>
    <col min="774" max="774" width="14.59765625" style="64" bestFit="1" customWidth="1"/>
    <col min="775" max="775" width="11.59765625" style="64" bestFit="1" customWidth="1"/>
    <col min="776" max="1025" width="9.1328125" style="64"/>
    <col min="1026" max="1026" width="18.86328125" style="64" bestFit="1" customWidth="1"/>
    <col min="1027" max="1027" width="21.73046875" style="64" bestFit="1" customWidth="1"/>
    <col min="1028" max="1028" width="19.86328125" style="64" bestFit="1" customWidth="1"/>
    <col min="1029" max="1029" width="13.86328125" style="64" bestFit="1" customWidth="1"/>
    <col min="1030" max="1030" width="14.59765625" style="64" bestFit="1" customWidth="1"/>
    <col min="1031" max="1031" width="11.59765625" style="64" bestFit="1" customWidth="1"/>
    <col min="1032" max="1281" width="9.1328125" style="64"/>
    <col min="1282" max="1282" width="18.86328125" style="64" bestFit="1" customWidth="1"/>
    <col min="1283" max="1283" width="21.73046875" style="64" bestFit="1" customWidth="1"/>
    <col min="1284" max="1284" width="19.86328125" style="64" bestFit="1" customWidth="1"/>
    <col min="1285" max="1285" width="13.86328125" style="64" bestFit="1" customWidth="1"/>
    <col min="1286" max="1286" width="14.59765625" style="64" bestFit="1" customWidth="1"/>
    <col min="1287" max="1287" width="11.59765625" style="64" bestFit="1" customWidth="1"/>
    <col min="1288" max="1537" width="9.1328125" style="64"/>
    <col min="1538" max="1538" width="18.86328125" style="64" bestFit="1" customWidth="1"/>
    <col min="1539" max="1539" width="21.73046875" style="64" bestFit="1" customWidth="1"/>
    <col min="1540" max="1540" width="19.86328125" style="64" bestFit="1" customWidth="1"/>
    <col min="1541" max="1541" width="13.86328125" style="64" bestFit="1" customWidth="1"/>
    <col min="1542" max="1542" width="14.59765625" style="64" bestFit="1" customWidth="1"/>
    <col min="1543" max="1543" width="11.59765625" style="64" bestFit="1" customWidth="1"/>
    <col min="1544" max="1793" width="9.1328125" style="64"/>
    <col min="1794" max="1794" width="18.86328125" style="64" bestFit="1" customWidth="1"/>
    <col min="1795" max="1795" width="21.73046875" style="64" bestFit="1" customWidth="1"/>
    <col min="1796" max="1796" width="19.86328125" style="64" bestFit="1" customWidth="1"/>
    <col min="1797" max="1797" width="13.86328125" style="64" bestFit="1" customWidth="1"/>
    <col min="1798" max="1798" width="14.59765625" style="64" bestFit="1" customWidth="1"/>
    <col min="1799" max="1799" width="11.59765625" style="64" bestFit="1" customWidth="1"/>
    <col min="1800" max="2049" width="9.1328125" style="64"/>
    <col min="2050" max="2050" width="18.86328125" style="64" bestFit="1" customWidth="1"/>
    <col min="2051" max="2051" width="21.73046875" style="64" bestFit="1" customWidth="1"/>
    <col min="2052" max="2052" width="19.86328125" style="64" bestFit="1" customWidth="1"/>
    <col min="2053" max="2053" width="13.86328125" style="64" bestFit="1" customWidth="1"/>
    <col min="2054" max="2054" width="14.59765625" style="64" bestFit="1" customWidth="1"/>
    <col min="2055" max="2055" width="11.59765625" style="64" bestFit="1" customWidth="1"/>
    <col min="2056" max="2305" width="9.1328125" style="64"/>
    <col min="2306" max="2306" width="18.86328125" style="64" bestFit="1" customWidth="1"/>
    <col min="2307" max="2307" width="21.73046875" style="64" bestFit="1" customWidth="1"/>
    <col min="2308" max="2308" width="19.86328125" style="64" bestFit="1" customWidth="1"/>
    <col min="2309" max="2309" width="13.86328125" style="64" bestFit="1" customWidth="1"/>
    <col min="2310" max="2310" width="14.59765625" style="64" bestFit="1" customWidth="1"/>
    <col min="2311" max="2311" width="11.59765625" style="64" bestFit="1" customWidth="1"/>
    <col min="2312" max="2561" width="9.1328125" style="64"/>
    <col min="2562" max="2562" width="18.86328125" style="64" bestFit="1" customWidth="1"/>
    <col min="2563" max="2563" width="21.73046875" style="64" bestFit="1" customWidth="1"/>
    <col min="2564" max="2564" width="19.86328125" style="64" bestFit="1" customWidth="1"/>
    <col min="2565" max="2565" width="13.86328125" style="64" bestFit="1" customWidth="1"/>
    <col min="2566" max="2566" width="14.59765625" style="64" bestFit="1" customWidth="1"/>
    <col min="2567" max="2567" width="11.59765625" style="64" bestFit="1" customWidth="1"/>
    <col min="2568" max="2817" width="9.1328125" style="64"/>
    <col min="2818" max="2818" width="18.86328125" style="64" bestFit="1" customWidth="1"/>
    <col min="2819" max="2819" width="21.73046875" style="64" bestFit="1" customWidth="1"/>
    <col min="2820" max="2820" width="19.86328125" style="64" bestFit="1" customWidth="1"/>
    <col min="2821" max="2821" width="13.86328125" style="64" bestFit="1" customWidth="1"/>
    <col min="2822" max="2822" width="14.59765625" style="64" bestFit="1" customWidth="1"/>
    <col min="2823" max="2823" width="11.59765625" style="64" bestFit="1" customWidth="1"/>
    <col min="2824" max="3073" width="9.1328125" style="64"/>
    <col min="3074" max="3074" width="18.86328125" style="64" bestFit="1" customWidth="1"/>
    <col min="3075" max="3075" width="21.73046875" style="64" bestFit="1" customWidth="1"/>
    <col min="3076" max="3076" width="19.86328125" style="64" bestFit="1" customWidth="1"/>
    <col min="3077" max="3077" width="13.86328125" style="64" bestFit="1" customWidth="1"/>
    <col min="3078" max="3078" width="14.59765625" style="64" bestFit="1" customWidth="1"/>
    <col min="3079" max="3079" width="11.59765625" style="64" bestFit="1" customWidth="1"/>
    <col min="3080" max="3329" width="9.1328125" style="64"/>
    <col min="3330" max="3330" width="18.86328125" style="64" bestFit="1" customWidth="1"/>
    <col min="3331" max="3331" width="21.73046875" style="64" bestFit="1" customWidth="1"/>
    <col min="3332" max="3332" width="19.86328125" style="64" bestFit="1" customWidth="1"/>
    <col min="3333" max="3333" width="13.86328125" style="64" bestFit="1" customWidth="1"/>
    <col min="3334" max="3334" width="14.59765625" style="64" bestFit="1" customWidth="1"/>
    <col min="3335" max="3335" width="11.59765625" style="64" bestFit="1" customWidth="1"/>
    <col min="3336" max="3585" width="9.1328125" style="64"/>
    <col min="3586" max="3586" width="18.86328125" style="64" bestFit="1" customWidth="1"/>
    <col min="3587" max="3587" width="21.73046875" style="64" bestFit="1" customWidth="1"/>
    <col min="3588" max="3588" width="19.86328125" style="64" bestFit="1" customWidth="1"/>
    <col min="3589" max="3589" width="13.86328125" style="64" bestFit="1" customWidth="1"/>
    <col min="3590" max="3590" width="14.59765625" style="64" bestFit="1" customWidth="1"/>
    <col min="3591" max="3591" width="11.59765625" style="64" bestFit="1" customWidth="1"/>
    <col min="3592" max="3841" width="9.1328125" style="64"/>
    <col min="3842" max="3842" width="18.86328125" style="64" bestFit="1" customWidth="1"/>
    <col min="3843" max="3843" width="21.73046875" style="64" bestFit="1" customWidth="1"/>
    <col min="3844" max="3844" width="19.86328125" style="64" bestFit="1" customWidth="1"/>
    <col min="3845" max="3845" width="13.86328125" style="64" bestFit="1" customWidth="1"/>
    <col min="3846" max="3846" width="14.59765625" style="64" bestFit="1" customWidth="1"/>
    <col min="3847" max="3847" width="11.59765625" style="64" bestFit="1" customWidth="1"/>
    <col min="3848" max="4097" width="9.1328125" style="64"/>
    <col min="4098" max="4098" width="18.86328125" style="64" bestFit="1" customWidth="1"/>
    <col min="4099" max="4099" width="21.73046875" style="64" bestFit="1" customWidth="1"/>
    <col min="4100" max="4100" width="19.86328125" style="64" bestFit="1" customWidth="1"/>
    <col min="4101" max="4101" width="13.86328125" style="64" bestFit="1" customWidth="1"/>
    <col min="4102" max="4102" width="14.59765625" style="64" bestFit="1" customWidth="1"/>
    <col min="4103" max="4103" width="11.59765625" style="64" bestFit="1" customWidth="1"/>
    <col min="4104" max="4353" width="9.1328125" style="64"/>
    <col min="4354" max="4354" width="18.86328125" style="64" bestFit="1" customWidth="1"/>
    <col min="4355" max="4355" width="21.73046875" style="64" bestFit="1" customWidth="1"/>
    <col min="4356" max="4356" width="19.86328125" style="64" bestFit="1" customWidth="1"/>
    <col min="4357" max="4357" width="13.86328125" style="64" bestFit="1" customWidth="1"/>
    <col min="4358" max="4358" width="14.59765625" style="64" bestFit="1" customWidth="1"/>
    <col min="4359" max="4359" width="11.59765625" style="64" bestFit="1" customWidth="1"/>
    <col min="4360" max="4609" width="9.1328125" style="64"/>
    <col min="4610" max="4610" width="18.86328125" style="64" bestFit="1" customWidth="1"/>
    <col min="4611" max="4611" width="21.73046875" style="64" bestFit="1" customWidth="1"/>
    <col min="4612" max="4612" width="19.86328125" style="64" bestFit="1" customWidth="1"/>
    <col min="4613" max="4613" width="13.86328125" style="64" bestFit="1" customWidth="1"/>
    <col min="4614" max="4614" width="14.59765625" style="64" bestFit="1" customWidth="1"/>
    <col min="4615" max="4615" width="11.59765625" style="64" bestFit="1" customWidth="1"/>
    <col min="4616" max="4865" width="9.1328125" style="64"/>
    <col min="4866" max="4866" width="18.86328125" style="64" bestFit="1" customWidth="1"/>
    <col min="4867" max="4867" width="21.73046875" style="64" bestFit="1" customWidth="1"/>
    <col min="4868" max="4868" width="19.86328125" style="64" bestFit="1" customWidth="1"/>
    <col min="4869" max="4869" width="13.86328125" style="64" bestFit="1" customWidth="1"/>
    <col min="4870" max="4870" width="14.59765625" style="64" bestFit="1" customWidth="1"/>
    <col min="4871" max="4871" width="11.59765625" style="64" bestFit="1" customWidth="1"/>
    <col min="4872" max="5121" width="9.1328125" style="64"/>
    <col min="5122" max="5122" width="18.86328125" style="64" bestFit="1" customWidth="1"/>
    <col min="5123" max="5123" width="21.73046875" style="64" bestFit="1" customWidth="1"/>
    <col min="5124" max="5124" width="19.86328125" style="64" bestFit="1" customWidth="1"/>
    <col min="5125" max="5125" width="13.86328125" style="64" bestFit="1" customWidth="1"/>
    <col min="5126" max="5126" width="14.59765625" style="64" bestFit="1" customWidth="1"/>
    <col min="5127" max="5127" width="11.59765625" style="64" bestFit="1" customWidth="1"/>
    <col min="5128" max="5377" width="9.1328125" style="64"/>
    <col min="5378" max="5378" width="18.86328125" style="64" bestFit="1" customWidth="1"/>
    <col min="5379" max="5379" width="21.73046875" style="64" bestFit="1" customWidth="1"/>
    <col min="5380" max="5380" width="19.86328125" style="64" bestFit="1" customWidth="1"/>
    <col min="5381" max="5381" width="13.86328125" style="64" bestFit="1" customWidth="1"/>
    <col min="5382" max="5382" width="14.59765625" style="64" bestFit="1" customWidth="1"/>
    <col min="5383" max="5383" width="11.59765625" style="64" bestFit="1" customWidth="1"/>
    <col min="5384" max="5633" width="9.1328125" style="64"/>
    <col min="5634" max="5634" width="18.86328125" style="64" bestFit="1" customWidth="1"/>
    <col min="5635" max="5635" width="21.73046875" style="64" bestFit="1" customWidth="1"/>
    <col min="5636" max="5636" width="19.86328125" style="64" bestFit="1" customWidth="1"/>
    <col min="5637" max="5637" width="13.86328125" style="64" bestFit="1" customWidth="1"/>
    <col min="5638" max="5638" width="14.59765625" style="64" bestFit="1" customWidth="1"/>
    <col min="5639" max="5639" width="11.59765625" style="64" bestFit="1" customWidth="1"/>
    <col min="5640" max="5889" width="9.1328125" style="64"/>
    <col min="5890" max="5890" width="18.86328125" style="64" bestFit="1" customWidth="1"/>
    <col min="5891" max="5891" width="21.73046875" style="64" bestFit="1" customWidth="1"/>
    <col min="5892" max="5892" width="19.86328125" style="64" bestFit="1" customWidth="1"/>
    <col min="5893" max="5893" width="13.86328125" style="64" bestFit="1" customWidth="1"/>
    <col min="5894" max="5894" width="14.59765625" style="64" bestFit="1" customWidth="1"/>
    <col min="5895" max="5895" width="11.59765625" style="64" bestFit="1" customWidth="1"/>
    <col min="5896" max="6145" width="9.1328125" style="64"/>
    <col min="6146" max="6146" width="18.86328125" style="64" bestFit="1" customWidth="1"/>
    <col min="6147" max="6147" width="21.73046875" style="64" bestFit="1" customWidth="1"/>
    <col min="6148" max="6148" width="19.86328125" style="64" bestFit="1" customWidth="1"/>
    <col min="6149" max="6149" width="13.86328125" style="64" bestFit="1" customWidth="1"/>
    <col min="6150" max="6150" width="14.59765625" style="64" bestFit="1" customWidth="1"/>
    <col min="6151" max="6151" width="11.59765625" style="64" bestFit="1" customWidth="1"/>
    <col min="6152" max="6401" width="9.1328125" style="64"/>
    <col min="6402" max="6402" width="18.86328125" style="64" bestFit="1" customWidth="1"/>
    <col min="6403" max="6403" width="21.73046875" style="64" bestFit="1" customWidth="1"/>
    <col min="6404" max="6404" width="19.86328125" style="64" bestFit="1" customWidth="1"/>
    <col min="6405" max="6405" width="13.86328125" style="64" bestFit="1" customWidth="1"/>
    <col min="6406" max="6406" width="14.59765625" style="64" bestFit="1" customWidth="1"/>
    <col min="6407" max="6407" width="11.59765625" style="64" bestFit="1" customWidth="1"/>
    <col min="6408" max="6657" width="9.1328125" style="64"/>
    <col min="6658" max="6658" width="18.86328125" style="64" bestFit="1" customWidth="1"/>
    <col min="6659" max="6659" width="21.73046875" style="64" bestFit="1" customWidth="1"/>
    <col min="6660" max="6660" width="19.86328125" style="64" bestFit="1" customWidth="1"/>
    <col min="6661" max="6661" width="13.86328125" style="64" bestFit="1" customWidth="1"/>
    <col min="6662" max="6662" width="14.59765625" style="64" bestFit="1" customWidth="1"/>
    <col min="6663" max="6663" width="11.59765625" style="64" bestFit="1" customWidth="1"/>
    <col min="6664" max="6913" width="9.1328125" style="64"/>
    <col min="6914" max="6914" width="18.86328125" style="64" bestFit="1" customWidth="1"/>
    <col min="6915" max="6915" width="21.73046875" style="64" bestFit="1" customWidth="1"/>
    <col min="6916" max="6916" width="19.86328125" style="64" bestFit="1" customWidth="1"/>
    <col min="6917" max="6917" width="13.86328125" style="64" bestFit="1" customWidth="1"/>
    <col min="6918" max="6918" width="14.59765625" style="64" bestFit="1" customWidth="1"/>
    <col min="6919" max="6919" width="11.59765625" style="64" bestFit="1" customWidth="1"/>
    <col min="6920" max="7169" width="9.1328125" style="64"/>
    <col min="7170" max="7170" width="18.86328125" style="64" bestFit="1" customWidth="1"/>
    <col min="7171" max="7171" width="21.73046875" style="64" bestFit="1" customWidth="1"/>
    <col min="7172" max="7172" width="19.86328125" style="64" bestFit="1" customWidth="1"/>
    <col min="7173" max="7173" width="13.86328125" style="64" bestFit="1" customWidth="1"/>
    <col min="7174" max="7174" width="14.59765625" style="64" bestFit="1" customWidth="1"/>
    <col min="7175" max="7175" width="11.59765625" style="64" bestFit="1" customWidth="1"/>
    <col min="7176" max="7425" width="9.1328125" style="64"/>
    <col min="7426" max="7426" width="18.86328125" style="64" bestFit="1" customWidth="1"/>
    <col min="7427" max="7427" width="21.73046875" style="64" bestFit="1" customWidth="1"/>
    <col min="7428" max="7428" width="19.86328125" style="64" bestFit="1" customWidth="1"/>
    <col min="7429" max="7429" width="13.86328125" style="64" bestFit="1" customWidth="1"/>
    <col min="7430" max="7430" width="14.59765625" style="64" bestFit="1" customWidth="1"/>
    <col min="7431" max="7431" width="11.59765625" style="64" bestFit="1" customWidth="1"/>
    <col min="7432" max="7681" width="9.1328125" style="64"/>
    <col min="7682" max="7682" width="18.86328125" style="64" bestFit="1" customWidth="1"/>
    <col min="7683" max="7683" width="21.73046875" style="64" bestFit="1" customWidth="1"/>
    <col min="7684" max="7684" width="19.86328125" style="64" bestFit="1" customWidth="1"/>
    <col min="7685" max="7685" width="13.86328125" style="64" bestFit="1" customWidth="1"/>
    <col min="7686" max="7686" width="14.59765625" style="64" bestFit="1" customWidth="1"/>
    <col min="7687" max="7687" width="11.59765625" style="64" bestFit="1" customWidth="1"/>
    <col min="7688" max="7937" width="9.1328125" style="64"/>
    <col min="7938" max="7938" width="18.86328125" style="64" bestFit="1" customWidth="1"/>
    <col min="7939" max="7939" width="21.73046875" style="64" bestFit="1" customWidth="1"/>
    <col min="7940" max="7940" width="19.86328125" style="64" bestFit="1" customWidth="1"/>
    <col min="7941" max="7941" width="13.86328125" style="64" bestFit="1" customWidth="1"/>
    <col min="7942" max="7942" width="14.59765625" style="64" bestFit="1" customWidth="1"/>
    <col min="7943" max="7943" width="11.59765625" style="64" bestFit="1" customWidth="1"/>
    <col min="7944" max="8193" width="9.1328125" style="64"/>
    <col min="8194" max="8194" width="18.86328125" style="64" bestFit="1" customWidth="1"/>
    <col min="8195" max="8195" width="21.73046875" style="64" bestFit="1" customWidth="1"/>
    <col min="8196" max="8196" width="19.86328125" style="64" bestFit="1" customWidth="1"/>
    <col min="8197" max="8197" width="13.86328125" style="64" bestFit="1" customWidth="1"/>
    <col min="8198" max="8198" width="14.59765625" style="64" bestFit="1" customWidth="1"/>
    <col min="8199" max="8199" width="11.59765625" style="64" bestFit="1" customWidth="1"/>
    <col min="8200" max="8449" width="9.1328125" style="64"/>
    <col min="8450" max="8450" width="18.86328125" style="64" bestFit="1" customWidth="1"/>
    <col min="8451" max="8451" width="21.73046875" style="64" bestFit="1" customWidth="1"/>
    <col min="8452" max="8452" width="19.86328125" style="64" bestFit="1" customWidth="1"/>
    <col min="8453" max="8453" width="13.86328125" style="64" bestFit="1" customWidth="1"/>
    <col min="8454" max="8454" width="14.59765625" style="64" bestFit="1" customWidth="1"/>
    <col min="8455" max="8455" width="11.59765625" style="64" bestFit="1" customWidth="1"/>
    <col min="8456" max="8705" width="9.1328125" style="64"/>
    <col min="8706" max="8706" width="18.86328125" style="64" bestFit="1" customWidth="1"/>
    <col min="8707" max="8707" width="21.73046875" style="64" bestFit="1" customWidth="1"/>
    <col min="8708" max="8708" width="19.86328125" style="64" bestFit="1" customWidth="1"/>
    <col min="8709" max="8709" width="13.86328125" style="64" bestFit="1" customWidth="1"/>
    <col min="8710" max="8710" width="14.59765625" style="64" bestFit="1" customWidth="1"/>
    <col min="8711" max="8711" width="11.59765625" style="64" bestFit="1" customWidth="1"/>
    <col min="8712" max="8961" width="9.1328125" style="64"/>
    <col min="8962" max="8962" width="18.86328125" style="64" bestFit="1" customWidth="1"/>
    <col min="8963" max="8963" width="21.73046875" style="64" bestFit="1" customWidth="1"/>
    <col min="8964" max="8964" width="19.86328125" style="64" bestFit="1" customWidth="1"/>
    <col min="8965" max="8965" width="13.86328125" style="64" bestFit="1" customWidth="1"/>
    <col min="8966" max="8966" width="14.59765625" style="64" bestFit="1" customWidth="1"/>
    <col min="8967" max="8967" width="11.59765625" style="64" bestFit="1" customWidth="1"/>
    <col min="8968" max="9217" width="9.1328125" style="64"/>
    <col min="9218" max="9218" width="18.86328125" style="64" bestFit="1" customWidth="1"/>
    <col min="9219" max="9219" width="21.73046875" style="64" bestFit="1" customWidth="1"/>
    <col min="9220" max="9220" width="19.86328125" style="64" bestFit="1" customWidth="1"/>
    <col min="9221" max="9221" width="13.86328125" style="64" bestFit="1" customWidth="1"/>
    <col min="9222" max="9222" width="14.59765625" style="64" bestFit="1" customWidth="1"/>
    <col min="9223" max="9223" width="11.59765625" style="64" bestFit="1" customWidth="1"/>
    <col min="9224" max="9473" width="9.1328125" style="64"/>
    <col min="9474" max="9474" width="18.86328125" style="64" bestFit="1" customWidth="1"/>
    <col min="9475" max="9475" width="21.73046875" style="64" bestFit="1" customWidth="1"/>
    <col min="9476" max="9476" width="19.86328125" style="64" bestFit="1" customWidth="1"/>
    <col min="9477" max="9477" width="13.86328125" style="64" bestFit="1" customWidth="1"/>
    <col min="9478" max="9478" width="14.59765625" style="64" bestFit="1" customWidth="1"/>
    <col min="9479" max="9479" width="11.59765625" style="64" bestFit="1" customWidth="1"/>
    <col min="9480" max="9729" width="9.1328125" style="64"/>
    <col min="9730" max="9730" width="18.86328125" style="64" bestFit="1" customWidth="1"/>
    <col min="9731" max="9731" width="21.73046875" style="64" bestFit="1" customWidth="1"/>
    <col min="9732" max="9732" width="19.86328125" style="64" bestFit="1" customWidth="1"/>
    <col min="9733" max="9733" width="13.86328125" style="64" bestFit="1" customWidth="1"/>
    <col min="9734" max="9734" width="14.59765625" style="64" bestFit="1" customWidth="1"/>
    <col min="9735" max="9735" width="11.59765625" style="64" bestFit="1" customWidth="1"/>
    <col min="9736" max="9985" width="9.1328125" style="64"/>
    <col min="9986" max="9986" width="18.86328125" style="64" bestFit="1" customWidth="1"/>
    <col min="9987" max="9987" width="21.73046875" style="64" bestFit="1" customWidth="1"/>
    <col min="9988" max="9988" width="19.86328125" style="64" bestFit="1" customWidth="1"/>
    <col min="9989" max="9989" width="13.86328125" style="64" bestFit="1" customWidth="1"/>
    <col min="9990" max="9990" width="14.59765625" style="64" bestFit="1" customWidth="1"/>
    <col min="9991" max="9991" width="11.59765625" style="64" bestFit="1" customWidth="1"/>
    <col min="9992" max="10241" width="9.1328125" style="64"/>
    <col min="10242" max="10242" width="18.86328125" style="64" bestFit="1" customWidth="1"/>
    <col min="10243" max="10243" width="21.73046875" style="64" bestFit="1" customWidth="1"/>
    <col min="10244" max="10244" width="19.86328125" style="64" bestFit="1" customWidth="1"/>
    <col min="10245" max="10245" width="13.86328125" style="64" bestFit="1" customWidth="1"/>
    <col min="10246" max="10246" width="14.59765625" style="64" bestFit="1" customWidth="1"/>
    <col min="10247" max="10247" width="11.59765625" style="64" bestFit="1" customWidth="1"/>
    <col min="10248" max="10497" width="9.1328125" style="64"/>
    <col min="10498" max="10498" width="18.86328125" style="64" bestFit="1" customWidth="1"/>
    <col min="10499" max="10499" width="21.73046875" style="64" bestFit="1" customWidth="1"/>
    <col min="10500" max="10500" width="19.86328125" style="64" bestFit="1" customWidth="1"/>
    <col min="10501" max="10501" width="13.86328125" style="64" bestFit="1" customWidth="1"/>
    <col min="10502" max="10502" width="14.59765625" style="64" bestFit="1" customWidth="1"/>
    <col min="10503" max="10503" width="11.59765625" style="64" bestFit="1" customWidth="1"/>
    <col min="10504" max="10753" width="9.1328125" style="64"/>
    <col min="10754" max="10754" width="18.86328125" style="64" bestFit="1" customWidth="1"/>
    <col min="10755" max="10755" width="21.73046875" style="64" bestFit="1" customWidth="1"/>
    <col min="10756" max="10756" width="19.86328125" style="64" bestFit="1" customWidth="1"/>
    <col min="10757" max="10757" width="13.86328125" style="64" bestFit="1" customWidth="1"/>
    <col min="10758" max="10758" width="14.59765625" style="64" bestFit="1" customWidth="1"/>
    <col min="10759" max="10759" width="11.59765625" style="64" bestFit="1" customWidth="1"/>
    <col min="10760" max="11009" width="9.1328125" style="64"/>
    <col min="11010" max="11010" width="18.86328125" style="64" bestFit="1" customWidth="1"/>
    <col min="11011" max="11011" width="21.73046875" style="64" bestFit="1" customWidth="1"/>
    <col min="11012" max="11012" width="19.86328125" style="64" bestFit="1" customWidth="1"/>
    <col min="11013" max="11013" width="13.86328125" style="64" bestFit="1" customWidth="1"/>
    <col min="11014" max="11014" width="14.59765625" style="64" bestFit="1" customWidth="1"/>
    <col min="11015" max="11015" width="11.59765625" style="64" bestFit="1" customWidth="1"/>
    <col min="11016" max="11265" width="9.1328125" style="64"/>
    <col min="11266" max="11266" width="18.86328125" style="64" bestFit="1" customWidth="1"/>
    <col min="11267" max="11267" width="21.73046875" style="64" bestFit="1" customWidth="1"/>
    <col min="11268" max="11268" width="19.86328125" style="64" bestFit="1" customWidth="1"/>
    <col min="11269" max="11269" width="13.86328125" style="64" bestFit="1" customWidth="1"/>
    <col min="11270" max="11270" width="14.59765625" style="64" bestFit="1" customWidth="1"/>
    <col min="11271" max="11271" width="11.59765625" style="64" bestFit="1" customWidth="1"/>
    <col min="11272" max="11521" width="9.1328125" style="64"/>
    <col min="11522" max="11522" width="18.86328125" style="64" bestFit="1" customWidth="1"/>
    <col min="11523" max="11523" width="21.73046875" style="64" bestFit="1" customWidth="1"/>
    <col min="11524" max="11524" width="19.86328125" style="64" bestFit="1" customWidth="1"/>
    <col min="11525" max="11525" width="13.86328125" style="64" bestFit="1" customWidth="1"/>
    <col min="11526" max="11526" width="14.59765625" style="64" bestFit="1" customWidth="1"/>
    <col min="11527" max="11527" width="11.59765625" style="64" bestFit="1" customWidth="1"/>
    <col min="11528" max="11777" width="9.1328125" style="64"/>
    <col min="11778" max="11778" width="18.86328125" style="64" bestFit="1" customWidth="1"/>
    <col min="11779" max="11779" width="21.73046875" style="64" bestFit="1" customWidth="1"/>
    <col min="11780" max="11780" width="19.86328125" style="64" bestFit="1" customWidth="1"/>
    <col min="11781" max="11781" width="13.86328125" style="64" bestFit="1" customWidth="1"/>
    <col min="11782" max="11782" width="14.59765625" style="64" bestFit="1" customWidth="1"/>
    <col min="11783" max="11783" width="11.59765625" style="64" bestFit="1" customWidth="1"/>
    <col min="11784" max="12033" width="9.1328125" style="64"/>
    <col min="12034" max="12034" width="18.86328125" style="64" bestFit="1" customWidth="1"/>
    <col min="12035" max="12035" width="21.73046875" style="64" bestFit="1" customWidth="1"/>
    <col min="12036" max="12036" width="19.86328125" style="64" bestFit="1" customWidth="1"/>
    <col min="12037" max="12037" width="13.86328125" style="64" bestFit="1" customWidth="1"/>
    <col min="12038" max="12038" width="14.59765625" style="64" bestFit="1" customWidth="1"/>
    <col min="12039" max="12039" width="11.59765625" style="64" bestFit="1" customWidth="1"/>
    <col min="12040" max="12289" width="9.1328125" style="64"/>
    <col min="12290" max="12290" width="18.86328125" style="64" bestFit="1" customWidth="1"/>
    <col min="12291" max="12291" width="21.73046875" style="64" bestFit="1" customWidth="1"/>
    <col min="12292" max="12292" width="19.86328125" style="64" bestFit="1" customWidth="1"/>
    <col min="12293" max="12293" width="13.86328125" style="64" bestFit="1" customWidth="1"/>
    <col min="12294" max="12294" width="14.59765625" style="64" bestFit="1" customWidth="1"/>
    <col min="12295" max="12295" width="11.59765625" style="64" bestFit="1" customWidth="1"/>
    <col min="12296" max="12545" width="9.1328125" style="64"/>
    <col min="12546" max="12546" width="18.86328125" style="64" bestFit="1" customWidth="1"/>
    <col min="12547" max="12547" width="21.73046875" style="64" bestFit="1" customWidth="1"/>
    <col min="12548" max="12548" width="19.86328125" style="64" bestFit="1" customWidth="1"/>
    <col min="12549" max="12549" width="13.86328125" style="64" bestFit="1" customWidth="1"/>
    <col min="12550" max="12550" width="14.59765625" style="64" bestFit="1" customWidth="1"/>
    <col min="12551" max="12551" width="11.59765625" style="64" bestFit="1" customWidth="1"/>
    <col min="12552" max="12801" width="9.1328125" style="64"/>
    <col min="12802" max="12802" width="18.86328125" style="64" bestFit="1" customWidth="1"/>
    <col min="12803" max="12803" width="21.73046875" style="64" bestFit="1" customWidth="1"/>
    <col min="12804" max="12804" width="19.86328125" style="64" bestFit="1" customWidth="1"/>
    <col min="12805" max="12805" width="13.86328125" style="64" bestFit="1" customWidth="1"/>
    <col min="12806" max="12806" width="14.59765625" style="64" bestFit="1" customWidth="1"/>
    <col min="12807" max="12807" width="11.59765625" style="64" bestFit="1" customWidth="1"/>
    <col min="12808" max="13057" width="9.1328125" style="64"/>
    <col min="13058" max="13058" width="18.86328125" style="64" bestFit="1" customWidth="1"/>
    <col min="13059" max="13059" width="21.73046875" style="64" bestFit="1" customWidth="1"/>
    <col min="13060" max="13060" width="19.86328125" style="64" bestFit="1" customWidth="1"/>
    <col min="13061" max="13061" width="13.86328125" style="64" bestFit="1" customWidth="1"/>
    <col min="13062" max="13062" width="14.59765625" style="64" bestFit="1" customWidth="1"/>
    <col min="13063" max="13063" width="11.59765625" style="64" bestFit="1" customWidth="1"/>
    <col min="13064" max="13313" width="9.1328125" style="64"/>
    <col min="13314" max="13314" width="18.86328125" style="64" bestFit="1" customWidth="1"/>
    <col min="13315" max="13315" width="21.73046875" style="64" bestFit="1" customWidth="1"/>
    <col min="13316" max="13316" width="19.86328125" style="64" bestFit="1" customWidth="1"/>
    <col min="13317" max="13317" width="13.86328125" style="64" bestFit="1" customWidth="1"/>
    <col min="13318" max="13318" width="14.59765625" style="64" bestFit="1" customWidth="1"/>
    <col min="13319" max="13319" width="11.59765625" style="64" bestFit="1" customWidth="1"/>
    <col min="13320" max="13569" width="9.1328125" style="64"/>
    <col min="13570" max="13570" width="18.86328125" style="64" bestFit="1" customWidth="1"/>
    <col min="13571" max="13571" width="21.73046875" style="64" bestFit="1" customWidth="1"/>
    <col min="13572" max="13572" width="19.86328125" style="64" bestFit="1" customWidth="1"/>
    <col min="13573" max="13573" width="13.86328125" style="64" bestFit="1" customWidth="1"/>
    <col min="13574" max="13574" width="14.59765625" style="64" bestFit="1" customWidth="1"/>
    <col min="13575" max="13575" width="11.59765625" style="64" bestFit="1" customWidth="1"/>
    <col min="13576" max="13825" width="9.1328125" style="64"/>
    <col min="13826" max="13826" width="18.86328125" style="64" bestFit="1" customWidth="1"/>
    <col min="13827" max="13827" width="21.73046875" style="64" bestFit="1" customWidth="1"/>
    <col min="13828" max="13828" width="19.86328125" style="64" bestFit="1" customWidth="1"/>
    <col min="13829" max="13829" width="13.86328125" style="64" bestFit="1" customWidth="1"/>
    <col min="13830" max="13830" width="14.59765625" style="64" bestFit="1" customWidth="1"/>
    <col min="13831" max="13831" width="11.59765625" style="64" bestFit="1" customWidth="1"/>
    <col min="13832" max="14081" width="9.1328125" style="64"/>
    <col min="14082" max="14082" width="18.86328125" style="64" bestFit="1" customWidth="1"/>
    <col min="14083" max="14083" width="21.73046875" style="64" bestFit="1" customWidth="1"/>
    <col min="14084" max="14084" width="19.86328125" style="64" bestFit="1" customWidth="1"/>
    <col min="14085" max="14085" width="13.86328125" style="64" bestFit="1" customWidth="1"/>
    <col min="14086" max="14086" width="14.59765625" style="64" bestFit="1" customWidth="1"/>
    <col min="14087" max="14087" width="11.59765625" style="64" bestFit="1" customWidth="1"/>
    <col min="14088" max="14337" width="9.1328125" style="64"/>
    <col min="14338" max="14338" width="18.86328125" style="64" bestFit="1" customWidth="1"/>
    <col min="14339" max="14339" width="21.73046875" style="64" bestFit="1" customWidth="1"/>
    <col min="14340" max="14340" width="19.86328125" style="64" bestFit="1" customWidth="1"/>
    <col min="14341" max="14341" width="13.86328125" style="64" bestFit="1" customWidth="1"/>
    <col min="14342" max="14342" width="14.59765625" style="64" bestFit="1" customWidth="1"/>
    <col min="14343" max="14343" width="11.59765625" style="64" bestFit="1" customWidth="1"/>
    <col min="14344" max="14593" width="9.1328125" style="64"/>
    <col min="14594" max="14594" width="18.86328125" style="64" bestFit="1" customWidth="1"/>
    <col min="14595" max="14595" width="21.73046875" style="64" bestFit="1" customWidth="1"/>
    <col min="14596" max="14596" width="19.86328125" style="64" bestFit="1" customWidth="1"/>
    <col min="14597" max="14597" width="13.86328125" style="64" bestFit="1" customWidth="1"/>
    <col min="14598" max="14598" width="14.59765625" style="64" bestFit="1" customWidth="1"/>
    <col min="14599" max="14599" width="11.59765625" style="64" bestFit="1" customWidth="1"/>
    <col min="14600" max="14849" width="9.1328125" style="64"/>
    <col min="14850" max="14850" width="18.86328125" style="64" bestFit="1" customWidth="1"/>
    <col min="14851" max="14851" width="21.73046875" style="64" bestFit="1" customWidth="1"/>
    <col min="14852" max="14852" width="19.86328125" style="64" bestFit="1" customWidth="1"/>
    <col min="14853" max="14853" width="13.86328125" style="64" bestFit="1" customWidth="1"/>
    <col min="14854" max="14854" width="14.59765625" style="64" bestFit="1" customWidth="1"/>
    <col min="14855" max="14855" width="11.59765625" style="64" bestFit="1" customWidth="1"/>
    <col min="14856" max="15105" width="9.1328125" style="64"/>
    <col min="15106" max="15106" width="18.86328125" style="64" bestFit="1" customWidth="1"/>
    <col min="15107" max="15107" width="21.73046875" style="64" bestFit="1" customWidth="1"/>
    <col min="15108" max="15108" width="19.86328125" style="64" bestFit="1" customWidth="1"/>
    <col min="15109" max="15109" width="13.86328125" style="64" bestFit="1" customWidth="1"/>
    <col min="15110" max="15110" width="14.59765625" style="64" bestFit="1" customWidth="1"/>
    <col min="15111" max="15111" width="11.59765625" style="64" bestFit="1" customWidth="1"/>
    <col min="15112" max="15361" width="9.1328125" style="64"/>
    <col min="15362" max="15362" width="18.86328125" style="64" bestFit="1" customWidth="1"/>
    <col min="15363" max="15363" width="21.73046875" style="64" bestFit="1" customWidth="1"/>
    <col min="15364" max="15364" width="19.86328125" style="64" bestFit="1" customWidth="1"/>
    <col min="15365" max="15365" width="13.86328125" style="64" bestFit="1" customWidth="1"/>
    <col min="15366" max="15366" width="14.59765625" style="64" bestFit="1" customWidth="1"/>
    <col min="15367" max="15367" width="11.59765625" style="64" bestFit="1" customWidth="1"/>
    <col min="15368" max="15617" width="9.1328125" style="64"/>
    <col min="15618" max="15618" width="18.86328125" style="64" bestFit="1" customWidth="1"/>
    <col min="15619" max="15619" width="21.73046875" style="64" bestFit="1" customWidth="1"/>
    <col min="15620" max="15620" width="19.86328125" style="64" bestFit="1" customWidth="1"/>
    <col min="15621" max="15621" width="13.86328125" style="64" bestFit="1" customWidth="1"/>
    <col min="15622" max="15622" width="14.59765625" style="64" bestFit="1" customWidth="1"/>
    <col min="15623" max="15623" width="11.59765625" style="64" bestFit="1" customWidth="1"/>
    <col min="15624" max="15873" width="9.1328125" style="64"/>
    <col min="15874" max="15874" width="18.86328125" style="64" bestFit="1" customWidth="1"/>
    <col min="15875" max="15875" width="21.73046875" style="64" bestFit="1" customWidth="1"/>
    <col min="15876" max="15876" width="19.86328125" style="64" bestFit="1" customWidth="1"/>
    <col min="15877" max="15877" width="13.86328125" style="64" bestFit="1" customWidth="1"/>
    <col min="15878" max="15878" width="14.59765625" style="64" bestFit="1" customWidth="1"/>
    <col min="15879" max="15879" width="11.59765625" style="64" bestFit="1" customWidth="1"/>
    <col min="15880" max="16129" width="9.1328125" style="64"/>
    <col min="16130" max="16130" width="18.86328125" style="64" bestFit="1" customWidth="1"/>
    <col min="16131" max="16131" width="21.73046875" style="64" bestFit="1" customWidth="1"/>
    <col min="16132" max="16132" width="19.86328125" style="64" bestFit="1" customWidth="1"/>
    <col min="16133" max="16133" width="13.86328125" style="64" bestFit="1" customWidth="1"/>
    <col min="16134" max="16134" width="14.59765625" style="64" bestFit="1" customWidth="1"/>
    <col min="16135" max="16135" width="11.59765625" style="64" bestFit="1" customWidth="1"/>
    <col min="16136" max="16384" width="9.1328125" style="64"/>
  </cols>
  <sheetData>
    <row r="2" spans="2:7" s="91" customFormat="1" ht="24.75" customHeight="1" x14ac:dyDescent="0.45">
      <c r="B2" s="89" t="s">
        <v>74</v>
      </c>
      <c r="C2" s="89" t="s">
        <v>96</v>
      </c>
      <c r="D2" s="90" t="s">
        <v>159</v>
      </c>
      <c r="E2" s="89" t="s">
        <v>97</v>
      </c>
      <c r="F2" s="89" t="s">
        <v>98</v>
      </c>
      <c r="G2" s="89" t="s">
        <v>123</v>
      </c>
    </row>
    <row r="3" spans="2:7" x14ac:dyDescent="0.35">
      <c r="B3" s="64" t="s">
        <v>223</v>
      </c>
      <c r="C3" s="63" t="s">
        <v>81</v>
      </c>
      <c r="D3" s="65">
        <v>0.13600000000000001</v>
      </c>
      <c r="E3" s="66">
        <v>226156224</v>
      </c>
      <c r="F3" s="66">
        <v>5650085160.7137804</v>
      </c>
      <c r="G3" s="67">
        <v>0.33583800000000003</v>
      </c>
    </row>
    <row r="4" spans="2:7" x14ac:dyDescent="0.35">
      <c r="B4" s="64" t="s">
        <v>116</v>
      </c>
      <c r="C4" s="63" t="s">
        <v>88</v>
      </c>
      <c r="D4" s="65">
        <v>0.127</v>
      </c>
      <c r="E4" s="66">
        <v>889311296</v>
      </c>
      <c r="F4" s="66">
        <v>300439476.895082</v>
      </c>
      <c r="G4" s="67">
        <v>0.92966300000000002</v>
      </c>
    </row>
    <row r="5" spans="2:7" x14ac:dyDescent="0.35">
      <c r="B5" s="64" t="s">
        <v>112</v>
      </c>
      <c r="C5" s="63" t="s">
        <v>84</v>
      </c>
      <c r="D5" s="65">
        <v>0.128</v>
      </c>
      <c r="E5" s="66">
        <v>460701056</v>
      </c>
      <c r="F5" s="66">
        <v>119826281.854865</v>
      </c>
      <c r="G5" s="67">
        <v>-0.346354</v>
      </c>
    </row>
    <row r="6" spans="2:7" x14ac:dyDescent="0.35">
      <c r="B6" s="64" t="s">
        <v>118</v>
      </c>
      <c r="C6" s="63" t="s">
        <v>90</v>
      </c>
      <c r="D6" s="65">
        <v>0.12</v>
      </c>
      <c r="E6" s="66">
        <v>337249088</v>
      </c>
      <c r="F6" s="66">
        <v>458421759.19990802</v>
      </c>
      <c r="G6" s="67">
        <v>-0.73423899999999998</v>
      </c>
    </row>
    <row r="7" spans="2:7" x14ac:dyDescent="0.35">
      <c r="B7" s="64" t="s">
        <v>114</v>
      </c>
      <c r="C7" s="63" t="s">
        <v>86</v>
      </c>
      <c r="D7" s="65">
        <v>0.128</v>
      </c>
      <c r="E7" s="66">
        <v>136496896</v>
      </c>
      <c r="F7" s="66">
        <v>44104776.854177997</v>
      </c>
      <c r="G7" s="67">
        <v>0.18667700000000001</v>
      </c>
    </row>
    <row r="8" spans="2:7" x14ac:dyDescent="0.35">
      <c r="B8" s="64" t="s">
        <v>106</v>
      </c>
      <c r="C8" s="63" t="s">
        <v>78</v>
      </c>
      <c r="D8" s="65">
        <v>0.152</v>
      </c>
      <c r="E8" s="66">
        <v>563569920</v>
      </c>
      <c r="F8" s="66">
        <v>943699948.59693694</v>
      </c>
      <c r="G8" s="67">
        <v>-0.49654100000000001</v>
      </c>
    </row>
    <row r="9" spans="2:7" x14ac:dyDescent="0.35">
      <c r="B9" s="64" t="s">
        <v>115</v>
      </c>
      <c r="C9" s="63" t="s">
        <v>87</v>
      </c>
      <c r="D9" s="65">
        <v>0.128</v>
      </c>
      <c r="E9" s="66">
        <v>590312512</v>
      </c>
      <c r="F9" s="66">
        <v>173755374.680298</v>
      </c>
      <c r="G9" s="67">
        <v>0.52060600000000001</v>
      </c>
    </row>
    <row r="10" spans="2:7" x14ac:dyDescent="0.35">
      <c r="B10" s="64" t="s">
        <v>111</v>
      </c>
      <c r="C10" s="63" t="s">
        <v>83</v>
      </c>
      <c r="D10" s="65">
        <v>0.13200000000000001</v>
      </c>
      <c r="E10" s="66">
        <v>36967124</v>
      </c>
      <c r="F10" s="66">
        <v>45360451.832643002</v>
      </c>
      <c r="G10" s="67">
        <v>-0.23257900000000001</v>
      </c>
    </row>
    <row r="11" spans="2:7" x14ac:dyDescent="0.35">
      <c r="B11" s="64" t="s">
        <v>107</v>
      </c>
      <c r="C11" s="63" t="s">
        <v>79</v>
      </c>
      <c r="D11" s="65">
        <v>0.14299999999999999</v>
      </c>
      <c r="E11" s="66">
        <v>31955638</v>
      </c>
      <c r="F11" s="66">
        <v>219952174.913683</v>
      </c>
      <c r="G11" s="67">
        <v>-2.2833410000000001</v>
      </c>
    </row>
    <row r="12" spans="2:7" x14ac:dyDescent="0.35">
      <c r="B12" s="64" t="s">
        <v>113</v>
      </c>
      <c r="C12" s="63" t="s">
        <v>85</v>
      </c>
      <c r="D12" s="65">
        <v>0.13</v>
      </c>
      <c r="E12" s="66">
        <v>3032423.5</v>
      </c>
      <c r="F12" s="66">
        <v>31545367.475551002</v>
      </c>
      <c r="G12" s="67">
        <v>-85.674712</v>
      </c>
    </row>
    <row r="13" spans="2:7" x14ac:dyDescent="0.35">
      <c r="B13" s="64" t="s">
        <v>121</v>
      </c>
      <c r="C13" s="63" t="s">
        <v>93</v>
      </c>
      <c r="D13" s="65">
        <v>0.1</v>
      </c>
      <c r="E13" s="66">
        <v>168411456</v>
      </c>
      <c r="F13" s="66">
        <v>92790184.165975004</v>
      </c>
      <c r="G13" s="67">
        <v>1.096271</v>
      </c>
    </row>
    <row r="14" spans="2:7" x14ac:dyDescent="0.35">
      <c r="B14" s="64" t="s">
        <v>120</v>
      </c>
      <c r="C14" s="63" t="s">
        <v>92</v>
      </c>
      <c r="D14" s="65">
        <v>0.106</v>
      </c>
      <c r="E14" s="66">
        <v>21219162</v>
      </c>
      <c r="F14" s="66">
        <v>27221833.465999</v>
      </c>
      <c r="G14" s="67">
        <v>0.179617</v>
      </c>
    </row>
    <row r="15" spans="2:7" x14ac:dyDescent="0.35">
      <c r="B15" s="64" t="s">
        <v>103</v>
      </c>
      <c r="C15" s="63" t="s">
        <v>75</v>
      </c>
      <c r="D15" s="65">
        <v>0.17100000000000001</v>
      </c>
      <c r="E15" s="66">
        <v>124532104</v>
      </c>
      <c r="F15" s="66">
        <v>77811718.630669996</v>
      </c>
      <c r="G15" s="67">
        <v>-10.233012</v>
      </c>
    </row>
    <row r="16" spans="2:7" x14ac:dyDescent="0.35">
      <c r="B16" s="64" t="s">
        <v>105</v>
      </c>
      <c r="C16" s="63" t="s">
        <v>95</v>
      </c>
      <c r="D16" s="65">
        <v>8.2850000000000007E-2</v>
      </c>
      <c r="E16" s="66">
        <v>188317328</v>
      </c>
      <c r="F16" s="66">
        <v>117587411.84175301</v>
      </c>
      <c r="G16" s="67">
        <v>-6.2726000000000004E-2</v>
      </c>
    </row>
    <row r="17" spans="2:7" x14ac:dyDescent="0.35">
      <c r="B17" s="64" t="s">
        <v>109</v>
      </c>
      <c r="C17" s="63" t="s">
        <v>80</v>
      </c>
      <c r="D17" s="65">
        <v>0.14499999999999999</v>
      </c>
      <c r="E17" s="66">
        <v>32593612</v>
      </c>
      <c r="F17" s="66">
        <v>39150547.000045002</v>
      </c>
      <c r="G17" s="67">
        <v>-2.3410579999999999</v>
      </c>
    </row>
    <row r="18" spans="2:7" x14ac:dyDescent="0.35">
      <c r="B18" s="64" t="s">
        <v>117</v>
      </c>
      <c r="C18" s="63" t="s">
        <v>89</v>
      </c>
      <c r="D18" s="65">
        <v>0.123</v>
      </c>
      <c r="E18" s="66">
        <v>280770080</v>
      </c>
      <c r="F18" s="66">
        <v>143469868.439015</v>
      </c>
      <c r="G18" s="67">
        <v>0.98677700000000002</v>
      </c>
    </row>
    <row r="19" spans="2:7" x14ac:dyDescent="0.35">
      <c r="B19" s="64" t="s">
        <v>110</v>
      </c>
      <c r="C19" s="63" t="s">
        <v>82</v>
      </c>
      <c r="D19" s="65">
        <v>0.13400000000000001</v>
      </c>
      <c r="E19" s="66">
        <v>24936900</v>
      </c>
      <c r="F19" s="66">
        <v>66912223.045702003</v>
      </c>
      <c r="G19" s="67">
        <v>-46.779259000000003</v>
      </c>
    </row>
    <row r="20" spans="2:7" x14ac:dyDescent="0.35">
      <c r="B20" s="64" t="s">
        <v>108</v>
      </c>
      <c r="C20" s="63" t="s">
        <v>76</v>
      </c>
      <c r="D20" s="65">
        <v>0.151</v>
      </c>
      <c r="E20" s="66">
        <v>13895590</v>
      </c>
      <c r="F20" s="66">
        <v>43222844.93964</v>
      </c>
      <c r="G20" s="67">
        <v>-12.613065000000001</v>
      </c>
    </row>
    <row r="21" spans="2:7" x14ac:dyDescent="0.35">
      <c r="B21" s="64" t="s">
        <v>122</v>
      </c>
      <c r="C21" s="63" t="s">
        <v>94</v>
      </c>
      <c r="D21" s="65">
        <v>0.1</v>
      </c>
      <c r="E21" s="66">
        <v>86627800</v>
      </c>
      <c r="F21" s="66">
        <v>51295841.470726997</v>
      </c>
      <c r="G21" s="67">
        <v>0.52738399999999996</v>
      </c>
    </row>
    <row r="22" spans="2:7" x14ac:dyDescent="0.35">
      <c r="B22" s="64" t="s">
        <v>119</v>
      </c>
      <c r="C22" s="63" t="s">
        <v>91</v>
      </c>
      <c r="D22" s="65">
        <v>0.127</v>
      </c>
      <c r="E22" s="66">
        <v>153984688</v>
      </c>
      <c r="F22" s="66">
        <v>306408812.45877898</v>
      </c>
      <c r="G22" s="67">
        <v>-0.69826999999999995</v>
      </c>
    </row>
    <row r="23" spans="2:7" x14ac:dyDescent="0.35">
      <c r="B23" s="64" t="s">
        <v>104</v>
      </c>
      <c r="C23" s="63" t="s">
        <v>77</v>
      </c>
      <c r="D23" s="65">
        <v>0.151</v>
      </c>
      <c r="E23" s="66">
        <v>19530638</v>
      </c>
      <c r="F23" s="66">
        <v>49730972.873608001</v>
      </c>
      <c r="G23" s="67">
        <v>-22.311682000000001</v>
      </c>
    </row>
    <row r="24" spans="2:7" s="97" customFormat="1" ht="13.15" x14ac:dyDescent="0.4">
      <c r="B24" s="93" t="s">
        <v>99</v>
      </c>
      <c r="C24" s="93"/>
      <c r="D24" s="94">
        <f>AVERAGE(D3:D23)</f>
        <v>0.12927857142857144</v>
      </c>
      <c r="E24" s="95"/>
      <c r="F24" s="95"/>
      <c r="G24" s="96"/>
    </row>
    <row r="25" spans="2:7" x14ac:dyDescent="0.35">
      <c r="B25" s="69" t="s">
        <v>100</v>
      </c>
      <c r="C25" s="69"/>
      <c r="D25" s="70">
        <f>MEDIAN(D3:D23)</f>
        <v>0.128</v>
      </c>
      <c r="E25" s="71"/>
      <c r="F25" s="71"/>
      <c r="G25" s="72"/>
    </row>
    <row r="27" spans="2:7" x14ac:dyDescent="0.35">
      <c r="B27" s="68" t="s">
        <v>224</v>
      </c>
    </row>
  </sheetData>
  <autoFilter ref="B2:G2">
    <sortState ref="B3:H25">
      <sortCondition ref="C2"/>
    </sortState>
  </autoFilter>
  <pageMargins left="0.75" right="0.75" top="1" bottom="1" header="0.5" footer="0.5"/>
  <pageSetup paperSize="9" scale="9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showGridLines="0" view="pageBreakPreview" zoomScale="85" zoomScaleNormal="70" zoomScaleSheetLayoutView="85" workbookViewId="0">
      <selection activeCell="B2" sqref="B2"/>
    </sheetView>
  </sheetViews>
  <sheetFormatPr defaultColWidth="0" defaultRowHeight="13.5" zeroHeight="1" x14ac:dyDescent="0.45"/>
  <cols>
    <col min="1" max="1" width="4.1328125" style="7" customWidth="1"/>
    <col min="2" max="17" width="9.1328125" style="7" customWidth="1"/>
    <col min="18" max="16384" width="9.1328125" style="7" hidden="1"/>
  </cols>
  <sheetData>
    <row r="1" spans="3:15" x14ac:dyDescent="0.45"/>
    <row r="2" spans="3:15" ht="17.649999999999999" x14ac:dyDescent="0.45">
      <c r="H2" s="163" t="s">
        <v>252</v>
      </c>
      <c r="O2" s="167" t="s">
        <v>254</v>
      </c>
    </row>
    <row r="3" spans="3:15" x14ac:dyDescent="0.45"/>
    <row r="4" spans="3:15" x14ac:dyDescent="0.45"/>
    <row r="5" spans="3:15" x14ac:dyDescent="0.45"/>
    <row r="6" spans="3:15" x14ac:dyDescent="0.45"/>
    <row r="7" spans="3:15" x14ac:dyDescent="0.45"/>
    <row r="8" spans="3:15" ht="49.5" customHeight="1" x14ac:dyDescent="0.35">
      <c r="E8" s="162"/>
    </row>
    <row r="9" spans="3:15" ht="56.25" customHeight="1" x14ac:dyDescent="0.35">
      <c r="E9" s="162"/>
    </row>
    <row r="10" spans="3:15" ht="41.25" customHeight="1" x14ac:dyDescent="0.35">
      <c r="E10" s="162"/>
    </row>
    <row r="11" spans="3:15" x14ac:dyDescent="0.35">
      <c r="E11" s="162"/>
    </row>
    <row r="12" spans="3:15" x14ac:dyDescent="0.35">
      <c r="E12" s="162"/>
    </row>
    <row r="13" spans="3:15" ht="17.25" x14ac:dyDescent="0.35">
      <c r="E13" s="162"/>
      <c r="F13" s="4"/>
    </row>
    <row r="14" spans="3:15" x14ac:dyDescent="0.35">
      <c r="E14" s="162"/>
    </row>
    <row r="15" spans="3:15" hidden="1" x14ac:dyDescent="0.35">
      <c r="E15" s="162"/>
    </row>
    <row r="16" spans="3:15" ht="17.25" hidden="1" x14ac:dyDescent="0.35">
      <c r="C16" s="4"/>
      <c r="E16" s="162"/>
    </row>
    <row r="17" spans="3:5" ht="17.25" hidden="1" x14ac:dyDescent="0.35">
      <c r="C17" s="4"/>
      <c r="E17" s="162"/>
    </row>
    <row r="18" spans="3:5" hidden="1" x14ac:dyDescent="0.35">
      <c r="E18" s="162"/>
    </row>
    <row r="19" spans="3:5" hidden="1" x14ac:dyDescent="0.35">
      <c r="E19" s="162"/>
    </row>
    <row r="20" spans="3:5" hidden="1" x14ac:dyDescent="0.35">
      <c r="E20" s="162"/>
    </row>
    <row r="21" spans="3:5" hidden="1" x14ac:dyDescent="0.35">
      <c r="E21" s="162"/>
    </row>
    <row r="22" spans="3:5" hidden="1" x14ac:dyDescent="0.35">
      <c r="E22" s="162"/>
    </row>
    <row r="23" spans="3:5" hidden="1" x14ac:dyDescent="0.35">
      <c r="E23" s="162"/>
    </row>
    <row r="24" spans="3:5" hidden="1" x14ac:dyDescent="0.35">
      <c r="E24" s="162"/>
    </row>
    <row r="25" spans="3:5" hidden="1" x14ac:dyDescent="0.35">
      <c r="E25" s="162"/>
    </row>
    <row r="26" spans="3:5" hidden="1" x14ac:dyDescent="0.35">
      <c r="E26" s="162"/>
    </row>
    <row r="27" spans="3:5" hidden="1" x14ac:dyDescent="0.35">
      <c r="E27" s="162"/>
    </row>
    <row r="28" spans="3:5" hidden="1" x14ac:dyDescent="0.35">
      <c r="E28" s="162"/>
    </row>
  </sheetData>
  <sheetProtection password="CDEA" sheet="1" objects="1" scenarios="1" selectLockedCells="1" selectUnlockedCells="1"/>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showGridLines="0" view="pageBreakPreview" zoomScale="85" zoomScaleNormal="70" zoomScaleSheetLayoutView="85" workbookViewId="0">
      <selection activeCell="B4" sqref="B4"/>
    </sheetView>
  </sheetViews>
  <sheetFormatPr defaultColWidth="9.1328125" defaultRowHeight="15.95" customHeight="1" x14ac:dyDescent="0.45"/>
  <cols>
    <col min="1" max="1" width="4" style="7" customWidth="1"/>
    <col min="2" max="2" width="3.73046875" style="7" customWidth="1"/>
    <col min="3" max="3" width="26.73046875" style="7" customWidth="1"/>
    <col min="4" max="4" width="2.59765625" style="7" customWidth="1"/>
    <col min="5" max="5" width="3.1328125" style="7" customWidth="1"/>
    <col min="6" max="6" width="78.3984375" style="7" customWidth="1"/>
    <col min="7" max="12" width="9.1328125" style="7"/>
    <col min="13" max="13" width="18" style="7" customWidth="1"/>
    <col min="14" max="16384" width="9.1328125" style="7"/>
  </cols>
  <sheetData>
    <row r="2" spans="2:6" ht="15.95" customHeight="1" x14ac:dyDescent="0.45">
      <c r="B2" s="6" t="s">
        <v>275</v>
      </c>
      <c r="F2" s="167" t="s">
        <v>254</v>
      </c>
    </row>
    <row r="3" spans="2:6" ht="15.95" customHeight="1" x14ac:dyDescent="0.45">
      <c r="B3" s="8" t="s">
        <v>276</v>
      </c>
    </row>
    <row r="4" spans="2:6" ht="15.95" customHeight="1" x14ac:dyDescent="0.45">
      <c r="B4" s="9" t="s">
        <v>145</v>
      </c>
    </row>
    <row r="6" spans="2:6" ht="15.95" customHeight="1" x14ac:dyDescent="0.45">
      <c r="C6" s="83" t="s">
        <v>147</v>
      </c>
      <c r="F6" s="83" t="s">
        <v>149</v>
      </c>
    </row>
    <row r="7" spans="2:6" ht="15.95" customHeight="1" x14ac:dyDescent="0.45">
      <c r="B7" s="84" t="s">
        <v>148</v>
      </c>
      <c r="C7" s="86" t="s">
        <v>269</v>
      </c>
      <c r="F7" s="85" t="s">
        <v>270</v>
      </c>
    </row>
    <row r="8" spans="2:6" ht="42" customHeight="1" x14ac:dyDescent="0.45">
      <c r="B8" s="84" t="s">
        <v>148</v>
      </c>
      <c r="C8" s="86" t="s">
        <v>201</v>
      </c>
      <c r="F8" s="85" t="s">
        <v>152</v>
      </c>
    </row>
    <row r="9" spans="2:6" ht="42" customHeight="1" x14ac:dyDescent="0.45">
      <c r="B9" s="84" t="s">
        <v>148</v>
      </c>
      <c r="C9" s="86" t="s">
        <v>202</v>
      </c>
      <c r="F9" s="85" t="s">
        <v>154</v>
      </c>
    </row>
    <row r="10" spans="2:6" ht="42" customHeight="1" x14ac:dyDescent="0.45">
      <c r="B10" s="84" t="s">
        <v>148</v>
      </c>
      <c r="C10" s="86" t="s">
        <v>203</v>
      </c>
      <c r="F10" s="85" t="s">
        <v>204</v>
      </c>
    </row>
    <row r="11" spans="2:6" ht="42" customHeight="1" x14ac:dyDescent="0.45">
      <c r="B11" s="84" t="s">
        <v>148</v>
      </c>
      <c r="C11" s="86" t="s">
        <v>146</v>
      </c>
      <c r="F11" s="85" t="s">
        <v>155</v>
      </c>
    </row>
    <row r="12" spans="2:6" ht="42" customHeight="1" x14ac:dyDescent="0.45">
      <c r="B12" s="84" t="s">
        <v>148</v>
      </c>
      <c r="C12" s="86" t="s">
        <v>218</v>
      </c>
      <c r="F12" s="85" t="s">
        <v>219</v>
      </c>
    </row>
    <row r="13" spans="2:6" ht="42" customHeight="1" x14ac:dyDescent="0.45">
      <c r="B13" s="84" t="s">
        <v>148</v>
      </c>
      <c r="C13" s="86" t="s">
        <v>163</v>
      </c>
      <c r="F13" s="85" t="s">
        <v>164</v>
      </c>
    </row>
    <row r="14" spans="2:6" ht="42" customHeight="1" x14ac:dyDescent="0.45">
      <c r="B14" s="87" t="s">
        <v>150</v>
      </c>
    </row>
    <row r="15" spans="2:6" ht="42" customHeight="1" x14ac:dyDescent="0.45">
      <c r="B15" s="84" t="s">
        <v>148</v>
      </c>
      <c r="C15" s="86" t="s">
        <v>157</v>
      </c>
      <c r="F15" s="85" t="s">
        <v>153</v>
      </c>
    </row>
    <row r="16" spans="2:6" ht="42" customHeight="1" x14ac:dyDescent="0.45">
      <c r="B16" s="84" t="s">
        <v>148</v>
      </c>
      <c r="C16" s="86" t="s">
        <v>151</v>
      </c>
      <c r="F16" s="85" t="s">
        <v>156</v>
      </c>
    </row>
    <row r="17" spans="2:2" ht="15.95" customHeight="1" x14ac:dyDescent="0.45">
      <c r="B17" s="84"/>
    </row>
  </sheetData>
  <hyperlinks>
    <hyperlink ref="C8" location="'Usage notes'!A1" display="Notes"/>
    <hyperlink ref="C9" location="Inputs_Outputs!A1" display="Inputs_Outputs Sheet"/>
    <hyperlink ref="C11" location="'Cash Flows'!A1" display="Cash Flows"/>
    <hyperlink ref="C15" location="'Bunker Prices'!A1" display="Bunker Prices"/>
    <hyperlink ref="C16" location="'Greek Shipping Companies'!A1" display="Greek Shipping Companies"/>
    <hyperlink ref="C13" location="Graphs!A1" display="Graphs"/>
    <hyperlink ref="C10" location="'Parameters Values'!A1" display="Parameters Values"/>
    <hyperlink ref="C12" location="'Sensitivity Tables'!A1" display="Sensitivity Tables"/>
    <hyperlink ref="C7" location="'How SAYS works'!A1" display="How SAYS works"/>
  </hyperlink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55" zoomScaleNormal="55" workbookViewId="0">
      <selection activeCell="Z13" sqref="Z13"/>
    </sheetView>
  </sheetViews>
  <sheetFormatPr defaultRowHeight="14.25" x14ac:dyDescent="0.4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46"/>
  <sheetViews>
    <sheetView showGridLines="0" view="pageBreakPreview" zoomScale="85" zoomScaleNormal="70" zoomScaleSheetLayoutView="85" workbookViewId="0">
      <selection activeCell="B4" sqref="B4"/>
    </sheetView>
  </sheetViews>
  <sheetFormatPr defaultColWidth="9.1328125" defaultRowHeight="15.95" customHeight="1" x14ac:dyDescent="0.45"/>
  <cols>
    <col min="1" max="1" width="4" style="7" customWidth="1"/>
    <col min="2" max="2" width="3.73046875" style="7" customWidth="1"/>
    <col min="3" max="4" width="2.59765625" style="7" customWidth="1"/>
    <col min="5" max="5" width="17.265625" style="7" customWidth="1"/>
    <col min="6" max="12" width="9.1328125" style="7"/>
    <col min="13" max="13" width="18" style="7" customWidth="1"/>
    <col min="14" max="16384" width="9.1328125" style="7"/>
  </cols>
  <sheetData>
    <row r="2" spans="2:14" ht="15.95" customHeight="1" x14ac:dyDescent="0.45">
      <c r="B2" s="6" t="str">
        <f>'Table of Contents'!B2</f>
        <v>Save As You Sail Modelling Tool</v>
      </c>
      <c r="M2" s="167" t="s">
        <v>254</v>
      </c>
      <c r="N2" s="12"/>
    </row>
    <row r="3" spans="2:14" ht="15.95" customHeight="1" x14ac:dyDescent="0.45">
      <c r="B3" s="8" t="str">
        <f>'Table of Contents'!B3</f>
        <v xml:space="preserve">Sustainable Shipping Initiative </v>
      </c>
      <c r="N3" s="12"/>
    </row>
    <row r="4" spans="2:14" ht="15.95" customHeight="1" x14ac:dyDescent="0.45">
      <c r="B4" s="9" t="s">
        <v>0</v>
      </c>
      <c r="N4" s="88" t="s">
        <v>158</v>
      </c>
    </row>
    <row r="7" spans="2:14" ht="15.95" customHeight="1" x14ac:dyDescent="0.45">
      <c r="B7" s="76">
        <v>1</v>
      </c>
      <c r="C7" s="7" t="s">
        <v>141</v>
      </c>
      <c r="N7" s="77"/>
    </row>
    <row r="8" spans="2:14" ht="15.95" customHeight="1" x14ac:dyDescent="0.45">
      <c r="B8" s="76">
        <f t="shared" ref="B8:B12" si="0">B7+1</f>
        <v>2</v>
      </c>
      <c r="C8" s="7" t="s">
        <v>142</v>
      </c>
      <c r="N8" s="78"/>
    </row>
    <row r="9" spans="2:14" ht="15.95" customHeight="1" x14ac:dyDescent="0.45">
      <c r="B9" s="76">
        <f t="shared" si="0"/>
        <v>3</v>
      </c>
      <c r="C9" s="7" t="s">
        <v>143</v>
      </c>
      <c r="N9" s="79"/>
    </row>
    <row r="10" spans="2:14" ht="15.95" customHeight="1" x14ac:dyDescent="0.45">
      <c r="B10" s="76">
        <f t="shared" si="0"/>
        <v>4</v>
      </c>
      <c r="C10" s="7" t="s">
        <v>144</v>
      </c>
      <c r="N10" s="80" t="s">
        <v>4</v>
      </c>
    </row>
    <row r="11" spans="2:14" ht="15.95" customHeight="1" x14ac:dyDescent="0.45">
      <c r="B11" s="76">
        <f>B10+1</f>
        <v>5</v>
      </c>
      <c r="C11" s="7" t="s">
        <v>133</v>
      </c>
    </row>
    <row r="12" spans="2:14" ht="15.95" customHeight="1" x14ac:dyDescent="0.45">
      <c r="B12" s="76">
        <f t="shared" si="0"/>
        <v>6</v>
      </c>
      <c r="C12" s="7" t="s">
        <v>134</v>
      </c>
    </row>
    <row r="13" spans="2:14" ht="15.95" customHeight="1" x14ac:dyDescent="0.45">
      <c r="B13" s="76">
        <f t="shared" ref="B13" si="1">B12+1</f>
        <v>7</v>
      </c>
      <c r="C13" s="7" t="s">
        <v>135</v>
      </c>
    </row>
    <row r="14" spans="2:14" ht="15.95" customHeight="1" x14ac:dyDescent="0.45">
      <c r="B14" s="76">
        <f t="shared" ref="B14" si="2">B13+1</f>
        <v>8</v>
      </c>
      <c r="C14" s="7" t="s">
        <v>125</v>
      </c>
    </row>
    <row r="15" spans="2:14" ht="15.95" customHeight="1" x14ac:dyDescent="0.45">
      <c r="B15" s="76"/>
      <c r="C15" s="7" t="s">
        <v>136</v>
      </c>
    </row>
    <row r="16" spans="2:14" ht="15.95" customHeight="1" x14ac:dyDescent="0.45">
      <c r="B16" s="76">
        <f>B14+1</f>
        <v>9</v>
      </c>
      <c r="C16" s="7" t="s">
        <v>137</v>
      </c>
    </row>
    <row r="17" spans="2:3" s="23" customFormat="1" ht="15.95" customHeight="1" x14ac:dyDescent="0.45">
      <c r="B17" s="81"/>
      <c r="C17" s="23" t="s">
        <v>126</v>
      </c>
    </row>
    <row r="18" spans="2:3" s="23" customFormat="1" ht="15.95" customHeight="1" x14ac:dyDescent="0.45">
      <c r="B18" s="81"/>
      <c r="C18" s="23" t="s">
        <v>127</v>
      </c>
    </row>
    <row r="19" spans="2:3" s="23" customFormat="1" ht="15.95" customHeight="1" x14ac:dyDescent="0.45">
      <c r="B19" s="81"/>
      <c r="C19" s="23" t="s">
        <v>128</v>
      </c>
    </row>
    <row r="20" spans="2:3" s="23" customFormat="1" ht="15.95" customHeight="1" x14ac:dyDescent="0.45">
      <c r="B20" s="81"/>
      <c r="C20" s="23" t="s">
        <v>129</v>
      </c>
    </row>
    <row r="21" spans="2:3" s="23" customFormat="1" ht="15.95" customHeight="1" x14ac:dyDescent="0.45">
      <c r="B21" s="81"/>
      <c r="C21" s="23" t="s">
        <v>130</v>
      </c>
    </row>
    <row r="22" spans="2:3" s="23" customFormat="1" ht="15.95" customHeight="1" x14ac:dyDescent="0.45">
      <c r="B22" s="81"/>
      <c r="C22" s="23" t="s">
        <v>131</v>
      </c>
    </row>
    <row r="23" spans="2:3" s="23" customFormat="1" ht="15.95" customHeight="1" x14ac:dyDescent="0.45">
      <c r="B23" s="81"/>
      <c r="C23" s="23" t="s">
        <v>132</v>
      </c>
    </row>
    <row r="24" spans="2:3" ht="15.95" customHeight="1" x14ac:dyDescent="0.45">
      <c r="B24" s="76">
        <f t="shared" ref="B24" si="3">B16+1</f>
        <v>10</v>
      </c>
      <c r="C24" s="7" t="s">
        <v>124</v>
      </c>
    </row>
    <row r="25" spans="2:3" ht="15.95" customHeight="1" x14ac:dyDescent="0.45">
      <c r="B25" s="76">
        <f>B24+1</f>
        <v>11</v>
      </c>
      <c r="C25" s="7" t="s">
        <v>209</v>
      </c>
    </row>
    <row r="26" spans="2:3" ht="15.95" customHeight="1" x14ac:dyDescent="0.45">
      <c r="B26" s="76"/>
      <c r="C26" s="7" t="s">
        <v>210</v>
      </c>
    </row>
    <row r="27" spans="2:3" ht="15.95" customHeight="1" x14ac:dyDescent="0.45">
      <c r="B27" s="76"/>
      <c r="C27" s="7" t="s">
        <v>221</v>
      </c>
    </row>
    <row r="28" spans="2:3" ht="15.95" customHeight="1" x14ac:dyDescent="0.45">
      <c r="B28" s="76"/>
      <c r="C28" s="7" t="s">
        <v>222</v>
      </c>
    </row>
    <row r="29" spans="2:3" ht="15.95" customHeight="1" x14ac:dyDescent="0.45">
      <c r="B29" s="76">
        <f>B25+1</f>
        <v>12</v>
      </c>
      <c r="C29" s="7" t="s">
        <v>139</v>
      </c>
    </row>
    <row r="30" spans="2:3" ht="15.95" customHeight="1" x14ac:dyDescent="0.45">
      <c r="B30" s="76"/>
      <c r="C30" s="7" t="s">
        <v>138</v>
      </c>
    </row>
    <row r="31" spans="2:3" ht="15.95" customHeight="1" x14ac:dyDescent="0.45">
      <c r="B31" s="76">
        <f>B29+1</f>
        <v>13</v>
      </c>
      <c r="C31" s="7" t="s">
        <v>140</v>
      </c>
    </row>
    <row r="32" spans="2:3" ht="15.95" customHeight="1" x14ac:dyDescent="0.45">
      <c r="B32" s="76"/>
      <c r="C32" s="7" t="s">
        <v>216</v>
      </c>
    </row>
    <row r="33" spans="2:3" ht="15.95" customHeight="1" x14ac:dyDescent="0.45">
      <c r="B33" s="76"/>
    </row>
    <row r="34" spans="2:3" ht="15.95" customHeight="1" x14ac:dyDescent="0.45">
      <c r="B34" s="76"/>
    </row>
    <row r="35" spans="2:3" ht="15.95" customHeight="1" x14ac:dyDescent="0.45">
      <c r="B35" s="76">
        <f>B31+1</f>
        <v>14</v>
      </c>
      <c r="C35" s="9" t="s">
        <v>174</v>
      </c>
    </row>
    <row r="36" spans="2:3" ht="15.95" customHeight="1" x14ac:dyDescent="0.45">
      <c r="B36" s="82"/>
      <c r="C36" s="7" t="s">
        <v>175</v>
      </c>
    </row>
    <row r="37" spans="2:3" ht="15.95" customHeight="1" x14ac:dyDescent="0.45">
      <c r="C37" s="7" t="s">
        <v>244</v>
      </c>
    </row>
    <row r="38" spans="2:3" ht="15.95" customHeight="1" x14ac:dyDescent="0.45">
      <c r="C38" s="7" t="s">
        <v>245</v>
      </c>
    </row>
    <row r="39" spans="2:3" ht="15.95" customHeight="1" x14ac:dyDescent="0.45">
      <c r="B39" s="76">
        <f>B35+1</f>
        <v>15</v>
      </c>
      <c r="C39" s="7" t="s">
        <v>193</v>
      </c>
    </row>
    <row r="40" spans="2:3" ht="15.95" customHeight="1" x14ac:dyDescent="0.45">
      <c r="B40" s="76">
        <f>B39+1</f>
        <v>16</v>
      </c>
      <c r="C40" s="7" t="s">
        <v>194</v>
      </c>
    </row>
    <row r="41" spans="2:3" ht="15.95" customHeight="1" x14ac:dyDescent="0.45">
      <c r="B41" s="76"/>
      <c r="C41" s="7" t="s">
        <v>195</v>
      </c>
    </row>
    <row r="42" spans="2:3" ht="15.95" customHeight="1" x14ac:dyDescent="0.45">
      <c r="B42" s="76"/>
    </row>
    <row r="43" spans="2:3" ht="15.95" customHeight="1" x14ac:dyDescent="0.45">
      <c r="B43" s="76"/>
    </row>
    <row r="44" spans="2:3" ht="15.95" customHeight="1" x14ac:dyDescent="0.45">
      <c r="B44" s="76"/>
    </row>
    <row r="45" spans="2:3" ht="15.95" customHeight="1" x14ac:dyDescent="0.45">
      <c r="B45" s="76"/>
    </row>
    <row r="46" spans="2:3" ht="15.95" customHeight="1" x14ac:dyDescent="0.45">
      <c r="B46" s="76"/>
    </row>
  </sheetData>
  <pageMargins left="0.70866141732283472" right="0.70866141732283472" top="0.74803149606299213" bottom="0.74803149606299213" header="0.31496062992125984" footer="0.31496062992125984"/>
  <pageSetup paperSize="9" orientation="landscape" r:id="rId1"/>
  <rowBreaks count="1" manualBreakCount="1">
    <brk id="32" min="1" max="1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E140"/>
  <sheetViews>
    <sheetView showGridLines="0" tabSelected="1" view="pageBreakPreview" zoomScaleNormal="70" zoomScaleSheetLayoutView="100" workbookViewId="0">
      <pane ySplit="5" topLeftCell="A52" activePane="bottomLeft" state="frozen"/>
      <selection pane="bottomLeft" activeCell="I56" sqref="I56"/>
    </sheetView>
  </sheetViews>
  <sheetFormatPr defaultColWidth="9.1328125" defaultRowHeight="18" customHeight="1" x14ac:dyDescent="0.45"/>
  <cols>
    <col min="1" max="1" width="3.73046875" style="7" customWidth="1"/>
    <col min="2" max="6" width="3.59765625" style="7" customWidth="1"/>
    <col min="7" max="7" width="26.265625" style="7" customWidth="1"/>
    <col min="8" max="8" width="25.265625" style="7" customWidth="1"/>
    <col min="9" max="9" width="23.86328125" style="15" customWidth="1"/>
    <col min="10" max="14" width="18.1328125" style="12" customWidth="1"/>
    <col min="15" max="43" width="18.1328125" style="7" customWidth="1"/>
    <col min="44" max="16384" width="9.1328125" style="7"/>
  </cols>
  <sheetData>
    <row r="2" spans="2:31" ht="18" customHeight="1" x14ac:dyDescent="0.45">
      <c r="B2" s="6" t="str">
        <f>'Usage notes'!B2</f>
        <v>Save As You Sail Modelling Tool</v>
      </c>
      <c r="M2" s="167" t="s">
        <v>254</v>
      </c>
    </row>
    <row r="3" spans="2:31" ht="18" customHeight="1" x14ac:dyDescent="0.45">
      <c r="B3" s="8" t="str">
        <f>'Usage notes'!B3</f>
        <v xml:space="preserve">Sustainable Shipping Initiative </v>
      </c>
      <c r="H3" s="26"/>
      <c r="I3" s="26"/>
      <c r="J3" s="26"/>
      <c r="K3" s="26"/>
      <c r="L3" s="26"/>
    </row>
    <row r="4" spans="2:31" ht="18" customHeight="1" x14ac:dyDescent="0.45">
      <c r="B4" s="9" t="s">
        <v>60</v>
      </c>
      <c r="M4" s="88"/>
      <c r="N4" s="88" t="s">
        <v>158</v>
      </c>
    </row>
    <row r="7" spans="2:31" s="152" customFormat="1" ht="78" customHeight="1" x14ac:dyDescent="0.45">
      <c r="B7" s="11" t="s">
        <v>256</v>
      </c>
      <c r="C7" s="149"/>
      <c r="D7" s="149"/>
      <c r="E7" s="149"/>
      <c r="F7" s="149"/>
      <c r="G7" s="149"/>
      <c r="H7" s="149"/>
      <c r="I7" s="150"/>
      <c r="J7" s="151"/>
      <c r="K7" s="151" t="str">
        <f>'Parameters Values'!B11</f>
        <v>Slow steaming kit on a container vessel</v>
      </c>
      <c r="L7" s="151" t="str">
        <f>'Parameters Values'!B12</f>
        <v>Slow steaming and intelligent combustion kit</v>
      </c>
      <c r="M7" s="151" t="str">
        <f>'Parameters Values'!B13</f>
        <v>Coating, propeller and propulsion upgrade to dry bulker</v>
      </c>
      <c r="N7" s="151" t="str">
        <f>'Parameters Values'!B14</f>
        <v>Coating upgrade to dry bulker</v>
      </c>
    </row>
    <row r="8" spans="2:31" ht="138.75" customHeight="1" x14ac:dyDescent="0.45">
      <c r="B8" s="7" t="s">
        <v>258</v>
      </c>
      <c r="K8" s="168" t="str">
        <f>'Parameters Values'!C11</f>
        <v>Slow steaming kit upgrade to container vessel</v>
      </c>
      <c r="L8" s="168" t="str">
        <f>'Parameters Values'!C12</f>
        <v>Slow steaming and intelligent combustion retrofitted to a container vessel</v>
      </c>
      <c r="M8" s="168" t="str">
        <f>'Parameters Values'!C13</f>
        <v>Advanced fluoropolymer foul release coating, optimised propeller and propulsion efficiency optimiser fitted to a handymax dry bulker</v>
      </c>
      <c r="N8" s="168" t="str">
        <f>'Parameters Values'!C14</f>
        <v>Advanced fluoropolymer foul release coating fitted to a handymax dry bulker</v>
      </c>
    </row>
    <row r="9" spans="2:31" ht="18" customHeight="1" x14ac:dyDescent="0.45">
      <c r="B9" s="10" t="s">
        <v>267</v>
      </c>
      <c r="C9" s="10"/>
      <c r="D9" s="10"/>
      <c r="E9" s="10"/>
      <c r="F9" s="10"/>
      <c r="G9" s="10"/>
      <c r="H9" s="10" t="s">
        <v>5</v>
      </c>
      <c r="I9" s="17" t="s">
        <v>2</v>
      </c>
      <c r="J9" s="14"/>
      <c r="K9" s="14"/>
      <c r="L9" s="14"/>
      <c r="M9" s="14"/>
      <c r="N9" s="14"/>
    </row>
    <row r="10" spans="2:31" ht="18" customHeight="1" x14ac:dyDescent="0.45">
      <c r="AB10" s="47"/>
      <c r="AC10" s="47"/>
      <c r="AD10" s="47"/>
      <c r="AE10" s="47"/>
    </row>
    <row r="11" spans="2:31" ht="18" customHeight="1" x14ac:dyDescent="0.45">
      <c r="B11" s="7" t="s">
        <v>1</v>
      </c>
      <c r="H11" s="7" t="s">
        <v>6</v>
      </c>
      <c r="I11" s="15" t="s">
        <v>3</v>
      </c>
      <c r="J11" s="20"/>
      <c r="K11" s="20">
        <f>I24</f>
        <v>6000</v>
      </c>
      <c r="L11" s="20">
        <f t="shared" ref="L11:M11" si="0">K11</f>
        <v>6000</v>
      </c>
      <c r="M11" s="20">
        <f t="shared" si="0"/>
        <v>6000</v>
      </c>
      <c r="N11" s="20">
        <f>M11</f>
        <v>6000</v>
      </c>
      <c r="AB11" s="47"/>
      <c r="AC11" s="47"/>
      <c r="AD11" s="47"/>
      <c r="AE11" s="47"/>
    </row>
    <row r="12" spans="2:31" ht="18" customHeight="1" x14ac:dyDescent="0.45">
      <c r="B12" s="7" t="s">
        <v>236</v>
      </c>
      <c r="H12" s="7" t="s">
        <v>7</v>
      </c>
      <c r="I12" s="15" t="s">
        <v>234</v>
      </c>
      <c r="J12" s="20"/>
      <c r="K12" s="19">
        <v>28</v>
      </c>
      <c r="L12" s="20">
        <f>K12</f>
        <v>28</v>
      </c>
      <c r="M12" s="20">
        <f>L12</f>
        <v>28</v>
      </c>
      <c r="N12" s="20">
        <f>M12</f>
        <v>28</v>
      </c>
      <c r="AB12" s="47"/>
      <c r="AC12" s="47"/>
      <c r="AD12" s="47"/>
      <c r="AE12" s="47"/>
    </row>
    <row r="13" spans="2:31" ht="18" customHeight="1" x14ac:dyDescent="0.45">
      <c r="B13" s="7" t="s">
        <v>235</v>
      </c>
      <c r="H13" s="7" t="s">
        <v>8</v>
      </c>
      <c r="I13" s="15" t="s">
        <v>243</v>
      </c>
      <c r="J13" s="20"/>
      <c r="K13" s="153">
        <v>0.05</v>
      </c>
      <c r="L13" s="153">
        <v>7.0000000000000007E-2</v>
      </c>
      <c r="M13" s="153">
        <v>0.115</v>
      </c>
      <c r="N13" s="153">
        <v>0.05</v>
      </c>
      <c r="AB13" s="47"/>
      <c r="AC13" s="48"/>
      <c r="AD13" s="47"/>
      <c r="AE13" s="47"/>
    </row>
    <row r="14" spans="2:31" ht="18" customHeight="1" x14ac:dyDescent="0.45">
      <c r="B14" s="7" t="s">
        <v>11</v>
      </c>
      <c r="H14" s="7" t="s">
        <v>238</v>
      </c>
      <c r="I14" s="15" t="s">
        <v>237</v>
      </c>
      <c r="J14" s="20"/>
      <c r="K14" s="22">
        <f t="shared" ref="K14:N14" si="1">(K11*K12*K13)/24</f>
        <v>350</v>
      </c>
      <c r="L14" s="22">
        <f t="shared" si="1"/>
        <v>490.00000000000006</v>
      </c>
      <c r="M14" s="22">
        <f t="shared" si="1"/>
        <v>805</v>
      </c>
      <c r="N14" s="22">
        <f t="shared" si="1"/>
        <v>350</v>
      </c>
      <c r="AB14" s="47"/>
      <c r="AC14" s="48"/>
      <c r="AD14" s="47"/>
      <c r="AE14" s="47"/>
    </row>
    <row r="15" spans="2:31" ht="18" customHeight="1" x14ac:dyDescent="0.45">
      <c r="B15" s="7" t="s">
        <v>9</v>
      </c>
      <c r="H15" s="7" t="s">
        <v>13</v>
      </c>
      <c r="I15" s="15" t="s">
        <v>10</v>
      </c>
      <c r="J15" s="20"/>
      <c r="K15" s="19">
        <v>611</v>
      </c>
      <c r="L15" s="20">
        <f t="shared" ref="L15:N15" si="2">K15</f>
        <v>611</v>
      </c>
      <c r="M15" s="20">
        <f t="shared" si="2"/>
        <v>611</v>
      </c>
      <c r="N15" s="20">
        <f t="shared" si="2"/>
        <v>611</v>
      </c>
      <c r="AB15" s="47"/>
      <c r="AC15" s="48"/>
      <c r="AD15" s="47"/>
      <c r="AE15" s="47"/>
    </row>
    <row r="16" spans="2:31" ht="18" customHeight="1" x14ac:dyDescent="0.45">
      <c r="B16" s="7" t="s">
        <v>12</v>
      </c>
      <c r="H16" s="7" t="s">
        <v>14</v>
      </c>
      <c r="I16" s="15" t="s">
        <v>17</v>
      </c>
      <c r="J16" s="20"/>
      <c r="K16" s="22">
        <f>K14*K15</f>
        <v>213850</v>
      </c>
      <c r="L16" s="22">
        <f>L14*L15</f>
        <v>299390.00000000006</v>
      </c>
      <c r="M16" s="22">
        <f>M14*M15</f>
        <v>491855</v>
      </c>
      <c r="N16" s="22">
        <f>N14*N15</f>
        <v>213850</v>
      </c>
      <c r="AB16" s="47"/>
      <c r="AC16" s="48"/>
      <c r="AD16" s="47"/>
      <c r="AE16" s="47"/>
    </row>
    <row r="17" spans="2:31" ht="18" customHeight="1" x14ac:dyDescent="0.45">
      <c r="J17" s="18"/>
      <c r="K17" s="18"/>
      <c r="L17" s="18"/>
      <c r="M17" s="18"/>
      <c r="N17" s="18"/>
      <c r="AB17" s="47"/>
      <c r="AC17" s="48"/>
      <c r="AD17" s="47"/>
      <c r="AE17" s="47"/>
    </row>
    <row r="18" spans="2:31" ht="18" customHeight="1" x14ac:dyDescent="0.45">
      <c r="B18" s="7" t="s">
        <v>246</v>
      </c>
      <c r="I18" s="15" t="s">
        <v>15</v>
      </c>
      <c r="J18" s="20"/>
      <c r="K18" s="19">
        <v>250000</v>
      </c>
      <c r="L18" s="19">
        <v>367000</v>
      </c>
      <c r="M18" s="19">
        <v>680000</v>
      </c>
      <c r="N18" s="19">
        <v>255000</v>
      </c>
      <c r="AB18" s="47"/>
      <c r="AC18" s="48"/>
      <c r="AD18" s="47"/>
      <c r="AE18" s="47"/>
    </row>
    <row r="19" spans="2:31" ht="18" customHeight="1" x14ac:dyDescent="0.45">
      <c r="B19" s="7" t="s">
        <v>247</v>
      </c>
      <c r="I19" s="15" t="s">
        <v>15</v>
      </c>
      <c r="J19" s="18"/>
      <c r="K19" s="18"/>
      <c r="L19" s="18"/>
      <c r="M19" s="19">
        <v>120000</v>
      </c>
      <c r="N19" s="20">
        <f t="shared" ref="N19" si="3">M19</f>
        <v>120000</v>
      </c>
      <c r="AB19" s="47"/>
      <c r="AC19" s="47"/>
      <c r="AD19" s="47"/>
      <c r="AE19" s="47"/>
    </row>
    <row r="20" spans="2:31" ht="18" customHeight="1" x14ac:dyDescent="0.45">
      <c r="B20" s="11" t="s">
        <v>41</v>
      </c>
      <c r="C20" s="11"/>
      <c r="D20" s="11"/>
      <c r="E20" s="11"/>
      <c r="F20" s="11"/>
      <c r="G20" s="11"/>
      <c r="H20" s="11"/>
      <c r="I20" s="16"/>
      <c r="J20" s="13"/>
      <c r="K20" s="13"/>
      <c r="L20" s="13"/>
      <c r="M20" s="13"/>
      <c r="N20" s="13"/>
      <c r="AB20" s="47"/>
      <c r="AC20" s="47"/>
      <c r="AD20" s="47"/>
      <c r="AE20" s="47"/>
    </row>
    <row r="21" spans="2:31" ht="18" customHeight="1" x14ac:dyDescent="0.45">
      <c r="P21" s="130" t="s">
        <v>26</v>
      </c>
      <c r="Q21" s="47"/>
      <c r="R21" s="47"/>
      <c r="AB21" s="47"/>
      <c r="AC21" s="47"/>
      <c r="AD21" s="47"/>
      <c r="AE21" s="47"/>
    </row>
    <row r="22" spans="2:31" ht="18" customHeight="1" x14ac:dyDescent="0.45">
      <c r="B22" s="7" t="s">
        <v>27</v>
      </c>
      <c r="H22" s="9"/>
      <c r="I22" s="54" t="str">
        <f>CHOOSE(P22,'Parameters Values'!C11,'Parameters Values'!C12,'Parameters Values'!C13,'Parameters Values'!C14,'Parameters Values'!B15,'Parameters Values'!B16,'Parameters Values'!B17,'Parameters Values'!B18,'Parameters Values'!B19,'Parameters Values'!B20,'Parameters Values'!B21,'Parameters Values'!B22,'Parameters Values'!B23,'Parameters Values'!B24,'Parameters Values'!B25,'Parameters Values'!B26,'Parameters Values'!B27,'Parameters Values'!B28,'Parameters Values'!B29,'Parameters Values'!B30)</f>
        <v>Advanced fluoropolymer foul release coating, optimised propeller and propulsion efficiency optimiser fitted to a handymax dry bulker</v>
      </c>
      <c r="M22" s="117"/>
      <c r="N22" s="157"/>
      <c r="P22" s="131">
        <v>3</v>
      </c>
      <c r="Q22" s="46"/>
      <c r="R22" s="46"/>
      <c r="AB22" s="47"/>
      <c r="AC22" s="49"/>
      <c r="AD22" s="47"/>
      <c r="AE22" s="47"/>
    </row>
    <row r="23" spans="2:31" ht="18" customHeight="1" x14ac:dyDescent="0.45">
      <c r="B23" s="7" t="s">
        <v>232</v>
      </c>
      <c r="H23" s="9"/>
      <c r="I23" s="57">
        <v>10</v>
      </c>
      <c r="M23" s="117"/>
      <c r="N23" s="158"/>
      <c r="P23" s="131"/>
      <c r="Q23" s="46"/>
      <c r="R23" s="46"/>
      <c r="AB23" s="47"/>
      <c r="AC23" s="49"/>
      <c r="AD23" s="47"/>
      <c r="AE23" s="47"/>
    </row>
    <row r="24" spans="2:31" ht="18" customHeight="1" x14ac:dyDescent="0.45">
      <c r="B24" s="7" t="s">
        <v>63</v>
      </c>
      <c r="H24" s="9"/>
      <c r="I24" s="59">
        <f>CHOOSE(P24,'Parameters Values'!I11,'Parameters Values'!I12,'Parameters Values'!I13,'Parameters Values'!I14,'Parameters Values'!I15,'Parameters Values'!I16,'Parameters Values'!I17,'Parameters Values'!I18,'Parameters Values'!I19,'Parameters Values'!I20,'Parameters Values'!I21,'Parameters Values'!I22,'Parameters Values'!I23,'Parameters Values'!I24,'Parameters Values'!I25,'Parameters Values'!I26,'Parameters Values'!I26,'Parameters Values'!I27,'Parameters Values'!I28,'Parameters Values'!I29,'Parameters Values'!I30)</f>
        <v>6000</v>
      </c>
      <c r="J24" s="176">
        <f>I24/24</f>
        <v>250</v>
      </c>
      <c r="K24" s="177"/>
      <c r="M24" s="117"/>
      <c r="N24" s="117"/>
      <c r="P24" s="131">
        <v>1</v>
      </c>
      <c r="Q24" s="46"/>
      <c r="R24" s="46"/>
      <c r="AB24" s="47"/>
      <c r="AC24" s="47"/>
      <c r="AD24" s="47"/>
      <c r="AE24" s="47"/>
    </row>
    <row r="25" spans="2:31" ht="18" customHeight="1" x14ac:dyDescent="0.45">
      <c r="B25" s="7" t="s">
        <v>229</v>
      </c>
      <c r="I25" s="169">
        <f>CHOOSE(P25,'Parameters Values'!D11,'Parameters Values'!D12,'Parameters Values'!D13,'Parameters Values'!D14,'Parameters Values'!D15,'Parameters Values'!D16,'Parameters Values'!D17,'Parameters Values'!D18,'Parameters Values'!D19,'Parameters Values'!D20,'Parameters Values'!D21,'Parameters Values'!D22,'Parameters Values'!D23,'Parameters Values'!D24,'Parameters Values'!D25,'Parameters Values'!D26,'Parameters Values'!D27,'Parameters Values'!D28,'Parameters Values'!D29,'Parameters Values'!D30)</f>
        <v>600</v>
      </c>
      <c r="P25" s="131">
        <v>6</v>
      </c>
      <c r="Q25" s="47"/>
      <c r="R25" s="47"/>
      <c r="AB25" s="47"/>
      <c r="AC25" s="47"/>
      <c r="AD25" s="47"/>
      <c r="AE25" s="47"/>
    </row>
    <row r="26" spans="2:31" ht="18" customHeight="1" x14ac:dyDescent="0.45">
      <c r="B26" s="7" t="s">
        <v>268</v>
      </c>
      <c r="I26" s="28">
        <f>CHOOSE($P$22,K14*I25,L14*I25,M14*I25,N14*I25)</f>
        <v>483000</v>
      </c>
      <c r="P26" s="131"/>
      <c r="Q26" s="47"/>
      <c r="R26" s="47"/>
      <c r="AB26" s="47"/>
      <c r="AC26" s="47"/>
      <c r="AD26" s="47"/>
      <c r="AE26" s="47"/>
    </row>
    <row r="27" spans="2:31" ht="18" customHeight="1" x14ac:dyDescent="0.45">
      <c r="B27" s="7" t="s">
        <v>59</v>
      </c>
      <c r="I27" s="55">
        <f>CHOOSE(P27,'Parameters Values'!H11,'Parameters Values'!H12,'Parameters Values'!H13,'Parameters Values'!H14,'Parameters Values'!H15,'Parameters Values'!H16,'Parameters Values'!H17,'Parameters Values'!H18,'Parameters Values'!H19,'Parameters Values'!H20,'Parameters Values'!H21,'Parameters Values'!H22,'Parameters Values'!H23,'Parameters Values'!H24,'Parameters Values'!H25,'Parameters Values'!H26,'Parameters Values'!H27,'Parameters Values'!H28,'Parameters Values'!H29,'Parameters Values'!H30)</f>
        <v>0.50000000000000011</v>
      </c>
      <c r="P27" s="131">
        <v>6</v>
      </c>
      <c r="Q27" s="47"/>
      <c r="R27" s="47"/>
      <c r="AB27" s="47"/>
      <c r="AC27" s="47"/>
      <c r="AD27" s="47"/>
      <c r="AE27" s="47"/>
    </row>
    <row r="28" spans="2:31" ht="18" customHeight="1" x14ac:dyDescent="0.45">
      <c r="B28" s="7" t="s">
        <v>32</v>
      </c>
      <c r="I28" s="28">
        <f>CHOOSE($P$22,K18,L18,M18,N18)</f>
        <v>680000</v>
      </c>
      <c r="P28" s="131"/>
      <c r="Q28" s="47"/>
      <c r="R28" s="47"/>
      <c r="AB28" s="47"/>
      <c r="AC28" s="47"/>
      <c r="AD28" s="47"/>
      <c r="AE28" s="47"/>
    </row>
    <row r="29" spans="2:31" s="9" customFormat="1" ht="18" customHeight="1" x14ac:dyDescent="0.45">
      <c r="B29" s="7" t="s">
        <v>16</v>
      </c>
      <c r="C29" s="7"/>
      <c r="D29" s="7"/>
      <c r="E29" s="7"/>
      <c r="F29" s="7"/>
      <c r="G29" s="7"/>
      <c r="H29" s="7"/>
      <c r="I29" s="55">
        <f>CHOOSE(P29,'Parameters Values'!E11,'Parameters Values'!E12,'Parameters Values'!E13,'Parameters Values'!E14,'Parameters Values'!E15,'Parameters Values'!E16,'Parameters Values'!E17,'Parameters Values'!E18,'Parameters Values'!E19,'Parameters Values'!E20,'Parameters Values'!E21,'Parameters Values'!E22,'Parameters Values'!E23,'Parameters Values'!E24,'Parameters Values'!E25,'Parameters Values'!E26,'Parameters Values'!E27,'Parameters Values'!E28,'Parameters Values'!E29,'Parameters Values'!E30)</f>
        <v>0.8</v>
      </c>
      <c r="J29" s="12"/>
      <c r="K29" s="12"/>
      <c r="L29" s="12"/>
      <c r="M29" s="12"/>
      <c r="N29" s="12"/>
      <c r="P29" s="131">
        <v>1</v>
      </c>
      <c r="Q29" s="47"/>
      <c r="R29" s="47"/>
      <c r="AB29" s="47"/>
      <c r="AC29" s="47"/>
      <c r="AD29" s="47"/>
      <c r="AE29" s="47"/>
    </row>
    <row r="30" spans="2:31" ht="18" customHeight="1" x14ac:dyDescent="0.45">
      <c r="C30" s="7" t="s">
        <v>33</v>
      </c>
      <c r="I30" s="28">
        <f>I28*I29</f>
        <v>544000</v>
      </c>
      <c r="P30" s="131"/>
      <c r="Q30" s="47"/>
      <c r="R30" s="47"/>
      <c r="AB30" s="47"/>
      <c r="AC30" s="47"/>
      <c r="AD30" s="47"/>
      <c r="AE30" s="47"/>
    </row>
    <row r="31" spans="2:31" ht="18" customHeight="1" x14ac:dyDescent="0.45">
      <c r="C31" s="7" t="s">
        <v>34</v>
      </c>
      <c r="I31" s="28">
        <f>I28-I30</f>
        <v>136000</v>
      </c>
      <c r="P31" s="131"/>
      <c r="Q31" s="47"/>
      <c r="R31" s="47"/>
      <c r="AB31" s="47"/>
      <c r="AC31" s="47"/>
      <c r="AD31" s="47"/>
      <c r="AE31" s="47"/>
    </row>
    <row r="32" spans="2:31" ht="18" customHeight="1" x14ac:dyDescent="0.45">
      <c r="B32" s="7" t="s">
        <v>42</v>
      </c>
      <c r="I32" s="175" t="str">
        <f>CHOOSE(P32,'Parameters Values'!G11,'Parameters Values'!G12,'Parameters Values'!G13,'Parameters Values'!G14,'Parameters Values'!G15,'Parameters Values'!G16,'Parameters Values'!G17,'Parameters Values'!G18,'Parameters Values'!G19,'Parameters Values'!G20,'Parameters Values'!G21,'Parameters Values'!G22,'Parameters Values'!G23,'Parameters Values'!G24,'Parameters Values'!G25,'Parameters Values'!G26,'Parameters Values'!G27,'Parameters Values'!G28,'Parameters Values'!G29,'Parameters Values'!G30)</f>
        <v>3 years; Interest Payments every 3 months</v>
      </c>
      <c r="J32" s="175"/>
      <c r="K32" s="175"/>
      <c r="P32" s="131">
        <v>4</v>
      </c>
      <c r="Q32" s="47"/>
      <c r="R32" s="47"/>
      <c r="AB32" s="46"/>
      <c r="AC32" s="46"/>
      <c r="AD32" s="46"/>
      <c r="AE32" s="46"/>
    </row>
    <row r="33" spans="2:31" ht="18" customHeight="1" x14ac:dyDescent="0.45">
      <c r="B33" s="7" t="s">
        <v>56</v>
      </c>
      <c r="I33" s="55">
        <f>CHOOSE(P33,'Parameters Values'!F11,'Parameters Values'!F12,'Parameters Values'!F13,'Parameters Values'!F14,'Parameters Values'!F15,'Parameters Values'!F16,'Parameters Values'!F17,'Parameters Values'!F18,'Parameters Values'!F19,'Parameters Values'!F20,'Parameters Values'!F21,'Parameters Values'!F22,'Parameters Values'!F23,'Parameters Values'!F24,'Parameters Values'!F25,'Parameters Values'!F26,'Parameters Values'!F27,'Parameters Values'!F28,'Parameters Values'!F29,'Parameters Values'!F30)</f>
        <v>0.05</v>
      </c>
      <c r="P33" s="132">
        <v>3</v>
      </c>
      <c r="Q33" s="47"/>
      <c r="R33" s="47"/>
      <c r="AB33" s="47"/>
      <c r="AC33" s="47"/>
      <c r="AD33" s="47"/>
      <c r="AE33" s="47"/>
    </row>
    <row r="34" spans="2:31" ht="18" customHeight="1" x14ac:dyDescent="0.45">
      <c r="B34" s="7" t="s">
        <v>55</v>
      </c>
      <c r="I34" s="56">
        <f>CHOOSE(P32,$I$33/4,$I$33/2,I33,$I$33/4,$I$33/2,I33,$I$33/4,$I$33/2,I33)</f>
        <v>1.2500000000000001E-2</v>
      </c>
      <c r="AB34" s="47"/>
      <c r="AC34" s="47"/>
      <c r="AD34" s="47"/>
      <c r="AE34" s="47"/>
    </row>
    <row r="35" spans="2:31" ht="18" customHeight="1" x14ac:dyDescent="0.45">
      <c r="B35" s="7" t="s">
        <v>53</v>
      </c>
      <c r="I35" s="28">
        <f>CHOOSE(P32,8,4,2,12,6,3,16,8,4)</f>
        <v>12</v>
      </c>
      <c r="AB35" s="47"/>
      <c r="AC35" s="47"/>
      <c r="AD35" s="47"/>
      <c r="AE35" s="47"/>
    </row>
    <row r="36" spans="2:31" ht="18" customHeight="1" x14ac:dyDescent="0.45">
      <c r="AB36" s="47"/>
      <c r="AC36" s="47"/>
      <c r="AD36" s="47"/>
      <c r="AE36" s="47"/>
    </row>
    <row r="37" spans="2:31" ht="18" customHeight="1" x14ac:dyDescent="0.45">
      <c r="B37" s="11" t="s">
        <v>225</v>
      </c>
      <c r="C37" s="11"/>
      <c r="D37" s="11"/>
      <c r="E37" s="11"/>
      <c r="F37" s="11"/>
      <c r="G37" s="11"/>
      <c r="H37" s="11"/>
      <c r="I37" s="16"/>
      <c r="J37" s="13"/>
      <c r="K37" s="13"/>
      <c r="L37" s="13"/>
      <c r="M37" s="13"/>
      <c r="N37" s="13"/>
      <c r="AB37" s="47"/>
      <c r="AC37" s="47"/>
      <c r="AD37" s="47"/>
      <c r="AE37" s="47"/>
    </row>
    <row r="38" spans="2:31" ht="18" customHeight="1" x14ac:dyDescent="0.45">
      <c r="AB38" s="47"/>
      <c r="AC38" s="47"/>
      <c r="AD38" s="47"/>
      <c r="AE38" s="47"/>
    </row>
    <row r="39" spans="2:31" ht="18" customHeight="1" x14ac:dyDescent="0.45">
      <c r="B39" s="7" t="s">
        <v>233</v>
      </c>
      <c r="I39" s="140">
        <f>SUMPRODUCT('Cash Flows'!H64:R64,'Cash Flows'!H66:R66)/I23</f>
        <v>169420.00000000003</v>
      </c>
      <c r="AB39" s="47"/>
      <c r="AC39" s="47"/>
      <c r="AD39" s="47"/>
      <c r="AE39" s="47"/>
    </row>
    <row r="40" spans="2:31" ht="18" customHeight="1" x14ac:dyDescent="0.45">
      <c r="I40" s="7"/>
      <c r="AB40" s="47"/>
      <c r="AC40" s="47"/>
      <c r="AD40" s="47"/>
      <c r="AE40" s="47"/>
    </row>
    <row r="41" spans="2:31" ht="18" customHeight="1" x14ac:dyDescent="0.45">
      <c r="B41" s="7" t="s">
        <v>226</v>
      </c>
      <c r="I41" s="140">
        <f>IF(P32&lt;=3,(SUM('Cash Flows'!I66:J66))/24,IF(AND(P32&gt;=4,P32&lt;=6),(SUM('Cash Flows'!I66:K66))/36,(SUM('Cash Flows'!I66:L66))/48))</f>
        <v>3880.5555555555588</v>
      </c>
      <c r="AB41" s="47"/>
      <c r="AC41" s="47"/>
      <c r="AD41" s="47"/>
      <c r="AE41" s="47"/>
    </row>
    <row r="42" spans="2:31" ht="18" customHeight="1" x14ac:dyDescent="0.45">
      <c r="B42" s="7" t="s">
        <v>227</v>
      </c>
      <c r="I42" s="140">
        <f>'Cash Flows'!M66/12</f>
        <v>20125.000000000004</v>
      </c>
      <c r="AB42" s="47"/>
      <c r="AC42" s="47"/>
      <c r="AD42" s="47"/>
      <c r="AE42" s="47"/>
    </row>
    <row r="43" spans="2:31" ht="18" customHeight="1" x14ac:dyDescent="0.45">
      <c r="AB43" s="47"/>
      <c r="AC43" s="47"/>
      <c r="AD43" s="47"/>
      <c r="AE43" s="47"/>
    </row>
    <row r="44" spans="2:31" ht="18" customHeight="1" x14ac:dyDescent="0.45">
      <c r="B44" s="7" t="s">
        <v>228</v>
      </c>
      <c r="I44" s="140">
        <f>SUM('Cash Flows'!I14:T14)/12</f>
        <v>20124.999999999996</v>
      </c>
      <c r="AB44" s="47"/>
      <c r="AC44" s="47"/>
      <c r="AD44" s="47"/>
      <c r="AE44" s="47"/>
    </row>
    <row r="45" spans="2:31" ht="18" customHeight="1" x14ac:dyDescent="0.45">
      <c r="AB45" s="47"/>
      <c r="AC45" s="47"/>
      <c r="AD45" s="47"/>
      <c r="AE45" s="47"/>
    </row>
    <row r="46" spans="2:31" ht="18" customHeight="1" x14ac:dyDescent="0.45">
      <c r="B46" s="11" t="s">
        <v>187</v>
      </c>
      <c r="C46" s="11"/>
      <c r="D46" s="11"/>
      <c r="E46" s="11"/>
      <c r="F46" s="11"/>
      <c r="G46" s="11"/>
      <c r="H46" s="11"/>
      <c r="I46" s="16"/>
      <c r="J46" s="13"/>
      <c r="K46" s="13"/>
      <c r="L46" s="13"/>
      <c r="M46" s="13"/>
      <c r="N46" s="13"/>
      <c r="AB46" s="47"/>
      <c r="AC46" s="47"/>
      <c r="AD46" s="47"/>
      <c r="AE46" s="47"/>
    </row>
    <row r="47" spans="2:31" ht="18" customHeight="1" x14ac:dyDescent="0.45">
      <c r="AB47" s="47"/>
      <c r="AC47" s="47"/>
      <c r="AD47" s="47"/>
      <c r="AE47" s="47"/>
    </row>
    <row r="48" spans="2:31" ht="18" customHeight="1" x14ac:dyDescent="0.45">
      <c r="B48" s="7" t="s">
        <v>62</v>
      </c>
      <c r="I48" s="141">
        <f>COUNTIF('Cash Flows'!H49:DX49,"&lt;"&amp;0)</f>
        <v>36</v>
      </c>
      <c r="J48" s="154"/>
      <c r="K48" s="155" t="s">
        <v>173</v>
      </c>
      <c r="N48" s="142">
        <f>ROUND(I48/12,1)</f>
        <v>3</v>
      </c>
      <c r="AB48" s="47"/>
      <c r="AC48" s="47"/>
      <c r="AD48" s="47"/>
      <c r="AE48" s="47"/>
    </row>
    <row r="49" spans="2:31" ht="18" customHeight="1" x14ac:dyDescent="0.45">
      <c r="B49" s="7" t="s">
        <v>205</v>
      </c>
      <c r="I49" s="141">
        <f>COUNTIF('Cash Flows'!H50:DX50,"&lt;"&amp;0)</f>
        <v>45</v>
      </c>
      <c r="J49" s="154"/>
      <c r="K49" s="155" t="s">
        <v>208</v>
      </c>
      <c r="N49" s="142">
        <f>ROUND(I49/12,1)</f>
        <v>3.8</v>
      </c>
      <c r="AB49" s="47"/>
      <c r="AC49" s="47"/>
      <c r="AD49" s="47"/>
      <c r="AE49" s="47"/>
    </row>
    <row r="50" spans="2:31" ht="18" customHeight="1" x14ac:dyDescent="0.45">
      <c r="I50" s="7"/>
      <c r="J50" s="100"/>
      <c r="K50" s="101"/>
      <c r="AB50" s="47"/>
      <c r="AC50" s="47"/>
      <c r="AD50" s="47"/>
      <c r="AE50" s="47"/>
    </row>
    <row r="51" spans="2:31" ht="18" customHeight="1" x14ac:dyDescent="0.45">
      <c r="B51" s="7" t="s">
        <v>241</v>
      </c>
      <c r="I51" s="140">
        <f>SUMPRODUCT('Cash Flows'!H64:R64,'Cash Flows'!H73:R73)-'Cash Flows'!M87</f>
        <v>558478.48701181181</v>
      </c>
      <c r="J51" s="7" t="s">
        <v>169</v>
      </c>
      <c r="AB51" s="47"/>
      <c r="AC51" s="47"/>
      <c r="AD51" s="47"/>
      <c r="AE51" s="47"/>
    </row>
    <row r="52" spans="2:31" ht="18" customHeight="1" x14ac:dyDescent="0.45">
      <c r="B52" s="7" t="s">
        <v>242</v>
      </c>
      <c r="I52" s="140">
        <f>SUMPRODUCT('Cash Flows'!H64:R64,'Cash Flows'!H68:R68)-'Cash Flows'!M87</f>
        <v>639913.71714855207</v>
      </c>
      <c r="J52" s="7" t="s">
        <v>169</v>
      </c>
      <c r="AB52" s="47"/>
      <c r="AC52" s="47"/>
      <c r="AD52" s="47"/>
      <c r="AE52" s="47"/>
    </row>
    <row r="53" spans="2:31" ht="18" customHeight="1" x14ac:dyDescent="0.45">
      <c r="I53" s="7"/>
      <c r="J53" s="7"/>
      <c r="AB53" s="47"/>
      <c r="AC53" s="47"/>
      <c r="AD53" s="47"/>
      <c r="AE53" s="47"/>
    </row>
    <row r="54" spans="2:31" ht="18" customHeight="1" x14ac:dyDescent="0.45">
      <c r="B54" s="7" t="s">
        <v>64</v>
      </c>
      <c r="I54" s="27">
        <f>IRR('Cash Flows'!H71:R71)</f>
        <v>0.33546433066886339</v>
      </c>
      <c r="J54" s="7" t="s">
        <v>161</v>
      </c>
      <c r="AB54" s="47"/>
      <c r="AC54" s="47"/>
      <c r="AD54" s="47"/>
      <c r="AE54" s="47"/>
    </row>
    <row r="55" spans="2:31" ht="18" customHeight="1" x14ac:dyDescent="0.45">
      <c r="B55" s="7" t="s">
        <v>65</v>
      </c>
      <c r="I55" s="27">
        <f>IRR('Cash Flows'!H66:R66)</f>
        <v>0.63895908813332958</v>
      </c>
      <c r="J55" s="7" t="s">
        <v>160</v>
      </c>
      <c r="AB55" s="47"/>
      <c r="AC55" s="47"/>
      <c r="AD55" s="47"/>
      <c r="AE55" s="47"/>
    </row>
    <row r="56" spans="2:31" ht="18" customHeight="1" x14ac:dyDescent="0.45">
      <c r="AB56" s="47"/>
      <c r="AC56" s="47"/>
      <c r="AD56" s="47"/>
      <c r="AE56" s="47"/>
    </row>
    <row r="57" spans="2:31" ht="18" customHeight="1" x14ac:dyDescent="0.45">
      <c r="B57" s="11" t="s">
        <v>188</v>
      </c>
      <c r="C57" s="11"/>
      <c r="D57" s="11"/>
      <c r="E57" s="11"/>
      <c r="F57" s="11"/>
      <c r="G57" s="11"/>
      <c r="H57" s="11"/>
      <c r="I57" s="16"/>
      <c r="J57" s="13"/>
      <c r="K57" s="13"/>
      <c r="L57" s="13"/>
      <c r="M57" s="13"/>
      <c r="N57" s="13"/>
      <c r="AB57" s="47"/>
      <c r="AC57" s="47"/>
      <c r="AD57" s="47"/>
      <c r="AE57" s="47"/>
    </row>
    <row r="58" spans="2:31" ht="18" customHeight="1" x14ac:dyDescent="0.45">
      <c r="AB58" s="47"/>
      <c r="AC58" s="47"/>
      <c r="AD58" s="47"/>
      <c r="AE58" s="47"/>
    </row>
    <row r="59" spans="2:31" ht="18" customHeight="1" x14ac:dyDescent="0.45">
      <c r="B59" s="7" t="s">
        <v>189</v>
      </c>
      <c r="I59" s="108">
        <f>AVERAGE('Cash Flows'!H81:R81)</f>
        <v>27.227941176470569</v>
      </c>
      <c r="AB59" s="47"/>
      <c r="AC59" s="47"/>
      <c r="AD59" s="47"/>
      <c r="AE59" s="47"/>
    </row>
    <row r="60" spans="2:31" ht="18" customHeight="1" x14ac:dyDescent="0.45">
      <c r="B60" s="7" t="s">
        <v>190</v>
      </c>
      <c r="I60" s="108">
        <f>MIN('Cash Flows'!H81:R81)</f>
        <v>10.65441176470588</v>
      </c>
      <c r="AB60" s="47"/>
      <c r="AC60" s="47"/>
      <c r="AD60" s="47"/>
      <c r="AE60" s="47"/>
    </row>
    <row r="61" spans="2:31" ht="18" customHeight="1" x14ac:dyDescent="0.45">
      <c r="AB61" s="47"/>
      <c r="AC61" s="47"/>
      <c r="AD61" s="47"/>
      <c r="AE61" s="47"/>
    </row>
    <row r="62" spans="2:31" ht="18" customHeight="1" x14ac:dyDescent="0.45">
      <c r="B62" s="7" t="s">
        <v>196</v>
      </c>
      <c r="I62" s="110">
        <f>AVERAGE('Cash Flows'!H82:R82)</f>
        <v>1.2406757087406717</v>
      </c>
      <c r="AB62" s="47"/>
      <c r="AC62" s="47"/>
      <c r="AD62" s="47"/>
      <c r="AE62" s="47"/>
    </row>
    <row r="63" spans="2:31" ht="18" customHeight="1" x14ac:dyDescent="0.45">
      <c r="B63" s="7" t="s">
        <v>197</v>
      </c>
      <c r="I63" s="110">
        <f>MIN('Cash Flows'!H82:R82)</f>
        <v>1.1838235294117649</v>
      </c>
      <c r="AB63" s="47"/>
      <c r="AC63" s="47"/>
      <c r="AD63" s="47"/>
      <c r="AE63" s="47"/>
    </row>
    <row r="64" spans="2:31" ht="18" customHeight="1" x14ac:dyDescent="0.45">
      <c r="I64" s="129"/>
      <c r="AB64" s="47"/>
      <c r="AC64" s="47"/>
      <c r="AD64" s="47"/>
      <c r="AE64" s="47"/>
    </row>
    <row r="65" spans="2:31" ht="18" customHeight="1" x14ac:dyDescent="0.45">
      <c r="I65" s="129"/>
      <c r="AB65" s="47"/>
      <c r="AC65" s="47"/>
      <c r="AD65" s="47"/>
      <c r="AE65" s="47"/>
    </row>
    <row r="66" spans="2:31" ht="18" customHeight="1" x14ac:dyDescent="0.45">
      <c r="I66" s="129"/>
      <c r="AB66" s="47"/>
      <c r="AC66" s="47"/>
      <c r="AD66" s="47"/>
      <c r="AE66" s="47"/>
    </row>
    <row r="67" spans="2:31" ht="18" customHeight="1" x14ac:dyDescent="0.45">
      <c r="I67" s="129"/>
      <c r="AB67" s="47"/>
      <c r="AC67" s="47"/>
      <c r="AD67" s="47"/>
      <c r="AE67" s="47"/>
    </row>
    <row r="68" spans="2:31" ht="18" customHeight="1" x14ac:dyDescent="0.45">
      <c r="I68" s="129"/>
      <c r="AB68" s="47"/>
      <c r="AC68" s="47"/>
      <c r="AD68" s="47"/>
      <c r="AE68" s="47"/>
    </row>
    <row r="69" spans="2:31" ht="18" customHeight="1" x14ac:dyDescent="0.45">
      <c r="I69" s="129"/>
      <c r="AB69" s="47"/>
      <c r="AC69" s="47"/>
      <c r="AD69" s="47"/>
      <c r="AE69" s="47"/>
    </row>
    <row r="70" spans="2:31" ht="18" customHeight="1" x14ac:dyDescent="0.45">
      <c r="I70" s="129"/>
      <c r="AB70" s="47"/>
      <c r="AC70" s="47"/>
      <c r="AD70" s="47"/>
      <c r="AE70" s="47"/>
    </row>
    <row r="71" spans="2:31" ht="18" customHeight="1" x14ac:dyDescent="0.45">
      <c r="I71" s="12"/>
      <c r="AB71" s="47"/>
      <c r="AC71" s="47"/>
      <c r="AD71" s="47"/>
      <c r="AE71" s="47"/>
    </row>
    <row r="72" spans="2:31" s="9" customFormat="1" ht="18" customHeight="1" x14ac:dyDescent="0.45">
      <c r="B72" s="119" t="s">
        <v>212</v>
      </c>
      <c r="C72" s="119"/>
      <c r="D72" s="119"/>
      <c r="E72" s="119"/>
      <c r="F72" s="119"/>
      <c r="G72" s="119"/>
      <c r="H72" s="119"/>
      <c r="I72" s="120"/>
      <c r="J72" s="120"/>
      <c r="K72" s="120"/>
      <c r="L72" s="120"/>
      <c r="M72" s="120"/>
      <c r="N72" s="120"/>
      <c r="O72" s="119"/>
      <c r="P72" s="119"/>
      <c r="Q72" s="119"/>
      <c r="R72" s="119"/>
      <c r="S72" s="119"/>
      <c r="T72" s="119"/>
      <c r="U72" s="119"/>
      <c r="V72" s="119"/>
      <c r="W72" s="119"/>
      <c r="X72" s="119"/>
      <c r="Y72" s="119"/>
      <c r="Z72" s="119"/>
      <c r="AA72" s="119"/>
      <c r="AB72" s="46"/>
      <c r="AC72" s="46"/>
      <c r="AD72" s="46"/>
      <c r="AE72" s="46"/>
    </row>
    <row r="73" spans="2:31" ht="18" customHeight="1" x14ac:dyDescent="0.45">
      <c r="H73" s="9" t="s">
        <v>271</v>
      </c>
      <c r="AB73" s="47"/>
      <c r="AC73" s="47"/>
      <c r="AD73" s="47"/>
      <c r="AE73" s="47"/>
    </row>
    <row r="74" spans="2:31" ht="18" customHeight="1" x14ac:dyDescent="0.45">
      <c r="G74" s="88">
        <f>I49</f>
        <v>45</v>
      </c>
      <c r="H74" s="134">
        <f t="array" ref="H74:AA74">TRANSPOSE('Parameters Values'!H11:H30)</f>
        <v>1</v>
      </c>
      <c r="I74" s="134">
        <v>0.9</v>
      </c>
      <c r="J74" s="134">
        <v>0.8</v>
      </c>
      <c r="K74" s="134">
        <v>0.70000000000000007</v>
      </c>
      <c r="L74" s="134">
        <v>0.60000000000000009</v>
      </c>
      <c r="M74" s="134">
        <v>0.50000000000000011</v>
      </c>
      <c r="N74" s="134">
        <v>0.40000000000000013</v>
      </c>
      <c r="O74" s="134">
        <v>0.30000000000000016</v>
      </c>
      <c r="P74" s="134">
        <v>0.20000000000000015</v>
      </c>
      <c r="Q74" s="134">
        <v>0.10000000000000014</v>
      </c>
      <c r="R74" s="134" t="str">
        <v>Not yet defined</v>
      </c>
      <c r="S74" s="134" t="str">
        <v>Not yet defined</v>
      </c>
      <c r="T74" s="134" t="str">
        <v>Not yet defined</v>
      </c>
      <c r="U74" s="134" t="str">
        <v>Not yet defined</v>
      </c>
      <c r="V74" s="134" t="str">
        <v>Not yet defined</v>
      </c>
      <c r="W74" s="134" t="str">
        <v>Not yet defined</v>
      </c>
      <c r="X74" s="134" t="str">
        <v>Not yet defined</v>
      </c>
      <c r="Y74" s="134" t="str">
        <v>Not yet defined</v>
      </c>
      <c r="Z74" s="134" t="str">
        <v>Not yet defined</v>
      </c>
      <c r="AA74" s="117" t="str">
        <v>Not yet defined</v>
      </c>
      <c r="AB74" s="47"/>
      <c r="AC74" s="47"/>
      <c r="AD74" s="47"/>
      <c r="AE74" s="47"/>
    </row>
    <row r="75" spans="2:31" ht="18" customHeight="1" x14ac:dyDescent="0.45">
      <c r="F75" s="9"/>
      <c r="G75" s="171">
        <f>'Parameters Values'!D11</f>
        <v>500</v>
      </c>
      <c r="H75" s="12">
        <f t="dataTable" ref="H75:AA94" dt2D="1" dtr="1" r1="I27" r2="I25" ca="1"/>
        <v>24</v>
      </c>
      <c r="I75" s="12">
        <v>27</v>
      </c>
      <c r="J75" s="12">
        <v>30</v>
      </c>
      <c r="K75" s="12">
        <v>36</v>
      </c>
      <c r="L75" s="12">
        <v>45</v>
      </c>
      <c r="M75" s="12">
        <v>54</v>
      </c>
      <c r="N75" s="12">
        <v>75</v>
      </c>
      <c r="O75" s="12">
        <v>120</v>
      </c>
      <c r="P75" s="12">
        <v>121</v>
      </c>
      <c r="Q75" s="12">
        <v>121</v>
      </c>
      <c r="R75" s="12">
        <v>3</v>
      </c>
      <c r="S75" s="12">
        <v>3</v>
      </c>
      <c r="T75" s="12">
        <v>3</v>
      </c>
      <c r="U75" s="12">
        <v>3</v>
      </c>
      <c r="V75" s="12">
        <v>3</v>
      </c>
      <c r="W75" s="12">
        <v>3</v>
      </c>
      <c r="X75" s="12">
        <v>3</v>
      </c>
      <c r="Y75" s="12">
        <v>3</v>
      </c>
      <c r="Z75" s="12">
        <v>3</v>
      </c>
      <c r="AA75" s="12">
        <v>3</v>
      </c>
      <c r="AB75" s="47"/>
      <c r="AC75" s="47"/>
      <c r="AD75" s="47"/>
      <c r="AE75" s="47"/>
    </row>
    <row r="76" spans="2:31" ht="18" customHeight="1" x14ac:dyDescent="0.45">
      <c r="G76" s="171">
        <f>'Parameters Values'!D12</f>
        <v>520</v>
      </c>
      <c r="H76" s="12">
        <v>24</v>
      </c>
      <c r="I76" s="12">
        <v>27</v>
      </c>
      <c r="J76" s="12">
        <v>30</v>
      </c>
      <c r="K76" s="12">
        <v>36</v>
      </c>
      <c r="L76" s="12">
        <v>42</v>
      </c>
      <c r="M76" s="12">
        <v>51</v>
      </c>
      <c r="N76" s="12">
        <v>69</v>
      </c>
      <c r="O76" s="12">
        <v>111</v>
      </c>
      <c r="P76" s="12">
        <v>121</v>
      </c>
      <c r="Q76" s="12">
        <v>121</v>
      </c>
      <c r="R76" s="12">
        <v>3</v>
      </c>
      <c r="S76" s="12">
        <v>3</v>
      </c>
      <c r="T76" s="12">
        <v>3</v>
      </c>
      <c r="U76" s="12">
        <v>3</v>
      </c>
      <c r="V76" s="12">
        <v>3</v>
      </c>
      <c r="W76" s="12">
        <v>3</v>
      </c>
      <c r="X76" s="12">
        <v>3</v>
      </c>
      <c r="Y76" s="12">
        <v>3</v>
      </c>
      <c r="Z76" s="12">
        <v>3</v>
      </c>
      <c r="AA76" s="12">
        <v>3</v>
      </c>
      <c r="AB76" s="47"/>
      <c r="AC76" s="47"/>
      <c r="AD76" s="47"/>
      <c r="AE76" s="47"/>
    </row>
    <row r="77" spans="2:31" ht="18" customHeight="1" x14ac:dyDescent="0.45">
      <c r="G77" s="171">
        <f>'Parameters Values'!D13</f>
        <v>540</v>
      </c>
      <c r="H77" s="12">
        <v>24</v>
      </c>
      <c r="I77" s="12">
        <v>24</v>
      </c>
      <c r="J77" s="12">
        <v>30</v>
      </c>
      <c r="K77" s="12">
        <v>33</v>
      </c>
      <c r="L77" s="12">
        <v>39</v>
      </c>
      <c r="M77" s="12">
        <v>51</v>
      </c>
      <c r="N77" s="12">
        <v>66</v>
      </c>
      <c r="O77" s="12">
        <v>102</v>
      </c>
      <c r="P77" s="12">
        <v>121</v>
      </c>
      <c r="Q77" s="12">
        <v>121</v>
      </c>
      <c r="R77" s="12">
        <v>3</v>
      </c>
      <c r="S77" s="12">
        <v>3</v>
      </c>
      <c r="T77" s="12">
        <v>3</v>
      </c>
      <c r="U77" s="12">
        <v>3</v>
      </c>
      <c r="V77" s="12">
        <v>3</v>
      </c>
      <c r="W77" s="12">
        <v>3</v>
      </c>
      <c r="X77" s="12">
        <v>3</v>
      </c>
      <c r="Y77" s="12">
        <v>3</v>
      </c>
      <c r="Z77" s="12">
        <v>3</v>
      </c>
      <c r="AA77" s="12">
        <v>3</v>
      </c>
      <c r="AB77" s="47"/>
      <c r="AC77" s="47"/>
      <c r="AD77" s="47"/>
      <c r="AE77" s="47"/>
    </row>
    <row r="78" spans="2:31" ht="18" customHeight="1" x14ac:dyDescent="0.45">
      <c r="G78" s="171">
        <f>'Parameters Values'!D14</f>
        <v>560</v>
      </c>
      <c r="H78" s="12">
        <v>21</v>
      </c>
      <c r="I78" s="12">
        <v>24</v>
      </c>
      <c r="J78" s="12">
        <v>27</v>
      </c>
      <c r="K78" s="12">
        <v>33</v>
      </c>
      <c r="L78" s="12">
        <v>39</v>
      </c>
      <c r="M78" s="12">
        <v>48</v>
      </c>
      <c r="N78" s="12">
        <v>63</v>
      </c>
      <c r="O78" s="12">
        <v>96</v>
      </c>
      <c r="P78" s="12">
        <v>121</v>
      </c>
      <c r="Q78" s="12">
        <v>121</v>
      </c>
      <c r="R78" s="12">
        <v>3</v>
      </c>
      <c r="S78" s="12">
        <v>3</v>
      </c>
      <c r="T78" s="12">
        <v>3</v>
      </c>
      <c r="U78" s="12">
        <v>3</v>
      </c>
      <c r="V78" s="12">
        <v>3</v>
      </c>
      <c r="W78" s="12">
        <v>3</v>
      </c>
      <c r="X78" s="12">
        <v>3</v>
      </c>
      <c r="Y78" s="12">
        <v>3</v>
      </c>
      <c r="Z78" s="12">
        <v>3</v>
      </c>
      <c r="AA78" s="118">
        <v>3</v>
      </c>
      <c r="AB78" s="47"/>
      <c r="AC78" s="47"/>
      <c r="AD78" s="47"/>
      <c r="AE78" s="47"/>
    </row>
    <row r="79" spans="2:31" ht="18" customHeight="1" x14ac:dyDescent="0.45">
      <c r="G79" s="171">
        <f>'Parameters Values'!D15</f>
        <v>580</v>
      </c>
      <c r="H79" s="12">
        <v>21</v>
      </c>
      <c r="I79" s="12">
        <v>24</v>
      </c>
      <c r="J79" s="12">
        <v>27</v>
      </c>
      <c r="K79" s="12">
        <v>30</v>
      </c>
      <c r="L79" s="12">
        <v>36</v>
      </c>
      <c r="M79" s="12">
        <v>45</v>
      </c>
      <c r="N79" s="12">
        <v>60</v>
      </c>
      <c r="O79" s="12">
        <v>93</v>
      </c>
      <c r="P79" s="12">
        <v>121</v>
      </c>
      <c r="Q79" s="12">
        <v>121</v>
      </c>
      <c r="R79" s="12">
        <v>3</v>
      </c>
      <c r="S79" s="12">
        <v>3</v>
      </c>
      <c r="T79" s="12">
        <v>3</v>
      </c>
      <c r="U79" s="12">
        <v>3</v>
      </c>
      <c r="V79" s="12">
        <v>3</v>
      </c>
      <c r="W79" s="12">
        <v>3</v>
      </c>
      <c r="X79" s="12">
        <v>3</v>
      </c>
      <c r="Y79" s="12">
        <v>3</v>
      </c>
      <c r="Z79" s="12">
        <v>3</v>
      </c>
      <c r="AA79" s="12">
        <v>3</v>
      </c>
    </row>
    <row r="80" spans="2:31" ht="18" customHeight="1" x14ac:dyDescent="0.45">
      <c r="G80" s="171">
        <f>'Parameters Values'!D16</f>
        <v>600</v>
      </c>
      <c r="H80" s="12">
        <v>21</v>
      </c>
      <c r="I80" s="12">
        <v>24</v>
      </c>
      <c r="J80" s="12">
        <v>27</v>
      </c>
      <c r="K80" s="12">
        <v>30</v>
      </c>
      <c r="L80" s="12">
        <v>36</v>
      </c>
      <c r="M80" s="12">
        <v>45</v>
      </c>
      <c r="N80" s="12">
        <v>57</v>
      </c>
      <c r="O80" s="12">
        <v>87</v>
      </c>
      <c r="P80" s="12">
        <v>121</v>
      </c>
      <c r="Q80" s="12">
        <v>121</v>
      </c>
      <c r="R80" s="12">
        <v>3</v>
      </c>
      <c r="S80" s="12">
        <v>3</v>
      </c>
      <c r="T80" s="12">
        <v>3</v>
      </c>
      <c r="U80" s="12">
        <v>3</v>
      </c>
      <c r="V80" s="12">
        <v>3</v>
      </c>
      <c r="W80" s="12">
        <v>3</v>
      </c>
      <c r="X80" s="12">
        <v>3</v>
      </c>
      <c r="Y80" s="12">
        <v>3</v>
      </c>
      <c r="Z80" s="12">
        <v>3</v>
      </c>
      <c r="AA80" s="12">
        <v>3</v>
      </c>
    </row>
    <row r="81" spans="7:31" ht="18" customHeight="1" x14ac:dyDescent="0.45">
      <c r="G81" s="171">
        <f>'Parameters Values'!D17</f>
        <v>620</v>
      </c>
      <c r="H81" s="12">
        <v>21</v>
      </c>
      <c r="I81" s="12">
        <v>21</v>
      </c>
      <c r="J81" s="12">
        <v>24</v>
      </c>
      <c r="K81" s="12">
        <v>30</v>
      </c>
      <c r="L81" s="12">
        <v>33</v>
      </c>
      <c r="M81" s="12">
        <v>42</v>
      </c>
      <c r="N81" s="12">
        <v>54</v>
      </c>
      <c r="O81" s="12">
        <v>84</v>
      </c>
      <c r="P81" s="12">
        <v>121</v>
      </c>
      <c r="Q81" s="12">
        <v>121</v>
      </c>
      <c r="R81" s="12">
        <v>3</v>
      </c>
      <c r="S81" s="12">
        <v>3</v>
      </c>
      <c r="T81" s="12">
        <v>3</v>
      </c>
      <c r="U81" s="12">
        <v>3</v>
      </c>
      <c r="V81" s="12">
        <v>3</v>
      </c>
      <c r="W81" s="12">
        <v>3</v>
      </c>
      <c r="X81" s="12">
        <v>3</v>
      </c>
      <c r="Y81" s="12">
        <v>3</v>
      </c>
      <c r="Z81" s="12">
        <v>3</v>
      </c>
      <c r="AA81" s="12">
        <v>3</v>
      </c>
    </row>
    <row r="82" spans="7:31" ht="18" customHeight="1" x14ac:dyDescent="0.45">
      <c r="G82" s="171">
        <f>'Parameters Values'!D18</f>
        <v>640</v>
      </c>
      <c r="H82" s="12">
        <v>18</v>
      </c>
      <c r="I82" s="12">
        <v>21</v>
      </c>
      <c r="J82" s="12">
        <v>24</v>
      </c>
      <c r="K82" s="12">
        <v>27</v>
      </c>
      <c r="L82" s="12">
        <v>33</v>
      </c>
      <c r="M82" s="12">
        <v>39</v>
      </c>
      <c r="N82" s="12">
        <v>54</v>
      </c>
      <c r="O82" s="12">
        <v>78</v>
      </c>
      <c r="P82" s="12">
        <v>121</v>
      </c>
      <c r="Q82" s="12">
        <v>121</v>
      </c>
      <c r="R82" s="12">
        <v>3</v>
      </c>
      <c r="S82" s="12">
        <v>3</v>
      </c>
      <c r="T82" s="12">
        <v>3</v>
      </c>
      <c r="U82" s="12">
        <v>3</v>
      </c>
      <c r="V82" s="12">
        <v>3</v>
      </c>
      <c r="W82" s="12">
        <v>3</v>
      </c>
      <c r="X82" s="12">
        <v>3</v>
      </c>
      <c r="Y82" s="12">
        <v>3</v>
      </c>
      <c r="Z82" s="12">
        <v>3</v>
      </c>
      <c r="AA82" s="12">
        <v>3</v>
      </c>
    </row>
    <row r="83" spans="7:31" ht="18" customHeight="1" x14ac:dyDescent="0.45">
      <c r="G83" s="171">
        <f>'Parameters Values'!D19</f>
        <v>660</v>
      </c>
      <c r="H83" s="12">
        <v>18</v>
      </c>
      <c r="I83" s="12">
        <v>21</v>
      </c>
      <c r="J83" s="12">
        <v>24</v>
      </c>
      <c r="K83" s="12">
        <v>27</v>
      </c>
      <c r="L83" s="12">
        <v>33</v>
      </c>
      <c r="M83" s="12">
        <v>39</v>
      </c>
      <c r="N83" s="12">
        <v>51</v>
      </c>
      <c r="O83" s="12">
        <v>75</v>
      </c>
      <c r="P83" s="12">
        <v>121</v>
      </c>
      <c r="Q83" s="12">
        <v>121</v>
      </c>
      <c r="R83" s="12">
        <v>3</v>
      </c>
      <c r="S83" s="12">
        <v>3</v>
      </c>
      <c r="T83" s="12">
        <v>3</v>
      </c>
      <c r="U83" s="12">
        <v>3</v>
      </c>
      <c r="V83" s="12">
        <v>3</v>
      </c>
      <c r="W83" s="12">
        <v>3</v>
      </c>
      <c r="X83" s="12">
        <v>3</v>
      </c>
      <c r="Y83" s="12">
        <v>3</v>
      </c>
      <c r="Z83" s="12">
        <v>3</v>
      </c>
      <c r="AA83" s="12">
        <v>3</v>
      </c>
    </row>
    <row r="84" spans="7:31" ht="18" customHeight="1" x14ac:dyDescent="0.45">
      <c r="G84" s="171">
        <f>'Parameters Values'!D20</f>
        <v>680</v>
      </c>
      <c r="H84" s="12">
        <v>18</v>
      </c>
      <c r="I84" s="12">
        <v>21</v>
      </c>
      <c r="J84" s="12">
        <v>24</v>
      </c>
      <c r="K84" s="12">
        <v>27</v>
      </c>
      <c r="L84" s="12">
        <v>30</v>
      </c>
      <c r="M84" s="12">
        <v>39</v>
      </c>
      <c r="N84" s="12">
        <v>48</v>
      </c>
      <c r="O84" s="12">
        <v>72</v>
      </c>
      <c r="P84" s="12">
        <v>121</v>
      </c>
      <c r="Q84" s="12">
        <v>121</v>
      </c>
      <c r="R84" s="12">
        <v>3</v>
      </c>
      <c r="S84" s="12">
        <v>3</v>
      </c>
      <c r="T84" s="12">
        <v>3</v>
      </c>
      <c r="U84" s="12">
        <v>3</v>
      </c>
      <c r="V84" s="12">
        <v>3</v>
      </c>
      <c r="W84" s="12">
        <v>3</v>
      </c>
      <c r="X84" s="12">
        <v>3</v>
      </c>
      <c r="Y84" s="12">
        <v>3</v>
      </c>
      <c r="Z84" s="12">
        <v>3</v>
      </c>
      <c r="AA84" s="12">
        <v>3</v>
      </c>
    </row>
    <row r="85" spans="7:31" ht="18" customHeight="1" x14ac:dyDescent="0.45">
      <c r="G85" s="171">
        <f>'Parameters Values'!D21</f>
        <v>700</v>
      </c>
      <c r="H85" s="12">
        <v>18</v>
      </c>
      <c r="I85" s="12">
        <v>18</v>
      </c>
      <c r="J85" s="12">
        <v>21</v>
      </c>
      <c r="K85" s="12">
        <v>24</v>
      </c>
      <c r="L85" s="12">
        <v>30</v>
      </c>
      <c r="M85" s="12">
        <v>36</v>
      </c>
      <c r="N85" s="12">
        <v>48</v>
      </c>
      <c r="O85" s="12">
        <v>69</v>
      </c>
      <c r="P85" s="12">
        <v>121</v>
      </c>
      <c r="Q85" s="12">
        <v>121</v>
      </c>
      <c r="R85" s="12">
        <v>3</v>
      </c>
      <c r="S85" s="12">
        <v>3</v>
      </c>
      <c r="T85" s="12">
        <v>3</v>
      </c>
      <c r="U85" s="12">
        <v>3</v>
      </c>
      <c r="V85" s="12">
        <v>3</v>
      </c>
      <c r="W85" s="12">
        <v>3</v>
      </c>
      <c r="X85" s="12">
        <v>3</v>
      </c>
      <c r="Y85" s="12">
        <v>3</v>
      </c>
      <c r="Z85" s="12">
        <v>3</v>
      </c>
      <c r="AA85" s="12">
        <v>3</v>
      </c>
    </row>
    <row r="86" spans="7:31" ht="18" customHeight="1" x14ac:dyDescent="0.45">
      <c r="G86" s="171">
        <f>'Parameters Values'!D22</f>
        <v>720</v>
      </c>
      <c r="H86" s="12">
        <v>18</v>
      </c>
      <c r="I86" s="12">
        <v>18</v>
      </c>
      <c r="J86" s="12">
        <v>21</v>
      </c>
      <c r="K86" s="12">
        <v>24</v>
      </c>
      <c r="L86" s="12">
        <v>30</v>
      </c>
      <c r="M86" s="12">
        <v>36</v>
      </c>
      <c r="N86" s="12">
        <v>45</v>
      </c>
      <c r="O86" s="12">
        <v>66</v>
      </c>
      <c r="P86" s="12">
        <v>121</v>
      </c>
      <c r="Q86" s="12">
        <v>121</v>
      </c>
      <c r="R86" s="12">
        <v>3</v>
      </c>
      <c r="S86" s="12">
        <v>3</v>
      </c>
      <c r="T86" s="12">
        <v>3</v>
      </c>
      <c r="U86" s="12">
        <v>3</v>
      </c>
      <c r="V86" s="12">
        <v>3</v>
      </c>
      <c r="W86" s="12">
        <v>3</v>
      </c>
      <c r="X86" s="12">
        <v>3</v>
      </c>
      <c r="Y86" s="12">
        <v>3</v>
      </c>
      <c r="Z86" s="12">
        <v>3</v>
      </c>
      <c r="AA86" s="12">
        <v>3</v>
      </c>
    </row>
    <row r="87" spans="7:31" ht="18" customHeight="1" x14ac:dyDescent="0.45">
      <c r="G87" s="171">
        <f>'Parameters Values'!D23</f>
        <v>740</v>
      </c>
      <c r="H87" s="12">
        <v>15</v>
      </c>
      <c r="I87" s="12">
        <v>18</v>
      </c>
      <c r="J87" s="12">
        <v>21</v>
      </c>
      <c r="K87" s="12">
        <v>24</v>
      </c>
      <c r="L87" s="12">
        <v>27</v>
      </c>
      <c r="M87" s="12">
        <v>33</v>
      </c>
      <c r="N87" s="12">
        <v>45</v>
      </c>
      <c r="O87" s="12">
        <v>63</v>
      </c>
      <c r="P87" s="12">
        <v>121</v>
      </c>
      <c r="Q87" s="12">
        <v>121</v>
      </c>
      <c r="R87" s="12">
        <v>3</v>
      </c>
      <c r="S87" s="12">
        <v>3</v>
      </c>
      <c r="T87" s="12">
        <v>3</v>
      </c>
      <c r="U87" s="12">
        <v>3</v>
      </c>
      <c r="V87" s="12">
        <v>3</v>
      </c>
      <c r="W87" s="12">
        <v>3</v>
      </c>
      <c r="X87" s="12">
        <v>3</v>
      </c>
      <c r="Y87" s="12">
        <v>3</v>
      </c>
      <c r="Z87" s="12">
        <v>3</v>
      </c>
      <c r="AA87" s="12">
        <v>3</v>
      </c>
    </row>
    <row r="88" spans="7:31" ht="18" customHeight="1" x14ac:dyDescent="0.45">
      <c r="G88" s="171">
        <f>'Parameters Values'!D24</f>
        <v>760</v>
      </c>
      <c r="H88" s="12">
        <v>15</v>
      </c>
      <c r="I88" s="12">
        <v>18</v>
      </c>
      <c r="J88" s="12">
        <v>21</v>
      </c>
      <c r="K88" s="12">
        <v>24</v>
      </c>
      <c r="L88" s="12">
        <v>27</v>
      </c>
      <c r="M88" s="12">
        <v>33</v>
      </c>
      <c r="N88" s="12">
        <v>42</v>
      </c>
      <c r="O88" s="12">
        <v>63</v>
      </c>
      <c r="P88" s="12">
        <v>117</v>
      </c>
      <c r="Q88" s="12">
        <v>121</v>
      </c>
      <c r="R88" s="12">
        <v>3</v>
      </c>
      <c r="S88" s="12">
        <v>3</v>
      </c>
      <c r="T88" s="12">
        <v>3</v>
      </c>
      <c r="U88" s="12">
        <v>3</v>
      </c>
      <c r="V88" s="12">
        <v>3</v>
      </c>
      <c r="W88" s="12">
        <v>3</v>
      </c>
      <c r="X88" s="12">
        <v>3</v>
      </c>
      <c r="Y88" s="12">
        <v>3</v>
      </c>
      <c r="Z88" s="12">
        <v>3</v>
      </c>
      <c r="AA88" s="12">
        <v>3</v>
      </c>
    </row>
    <row r="89" spans="7:31" ht="18" customHeight="1" x14ac:dyDescent="0.45">
      <c r="G89" s="171">
        <f>'Parameters Values'!D25</f>
        <v>780</v>
      </c>
      <c r="H89" s="12">
        <v>15</v>
      </c>
      <c r="I89" s="12">
        <v>18</v>
      </c>
      <c r="J89" s="12">
        <v>21</v>
      </c>
      <c r="K89" s="12">
        <v>21</v>
      </c>
      <c r="L89" s="12">
        <v>27</v>
      </c>
      <c r="M89" s="12">
        <v>33</v>
      </c>
      <c r="N89" s="12">
        <v>42</v>
      </c>
      <c r="O89" s="12">
        <v>60</v>
      </c>
      <c r="P89" s="12">
        <v>111</v>
      </c>
      <c r="Q89" s="12">
        <v>121</v>
      </c>
      <c r="R89" s="12">
        <v>3</v>
      </c>
      <c r="S89" s="12">
        <v>3</v>
      </c>
      <c r="T89" s="12">
        <v>3</v>
      </c>
      <c r="U89" s="12">
        <v>3</v>
      </c>
      <c r="V89" s="12">
        <v>3</v>
      </c>
      <c r="W89" s="12">
        <v>3</v>
      </c>
      <c r="X89" s="12">
        <v>3</v>
      </c>
      <c r="Y89" s="12">
        <v>3</v>
      </c>
      <c r="Z89" s="12">
        <v>3</v>
      </c>
      <c r="AA89" s="12">
        <v>3</v>
      </c>
    </row>
    <row r="90" spans="7:31" ht="18" customHeight="1" x14ac:dyDescent="0.45">
      <c r="G90" s="171">
        <f>'Parameters Values'!D26</f>
        <v>800</v>
      </c>
      <c r="H90" s="12">
        <v>15</v>
      </c>
      <c r="I90" s="12">
        <v>18</v>
      </c>
      <c r="J90" s="12">
        <v>18</v>
      </c>
      <c r="K90" s="12">
        <v>21</v>
      </c>
      <c r="L90" s="12">
        <v>27</v>
      </c>
      <c r="M90" s="12">
        <v>30</v>
      </c>
      <c r="N90" s="12">
        <v>39</v>
      </c>
      <c r="O90" s="12">
        <v>57</v>
      </c>
      <c r="P90" s="12">
        <v>105</v>
      </c>
      <c r="Q90" s="12">
        <v>121</v>
      </c>
      <c r="R90" s="12">
        <v>3</v>
      </c>
      <c r="S90" s="12">
        <v>3</v>
      </c>
      <c r="T90" s="12">
        <v>3</v>
      </c>
      <c r="U90" s="12">
        <v>3</v>
      </c>
      <c r="V90" s="12">
        <v>3</v>
      </c>
      <c r="W90" s="12">
        <v>3</v>
      </c>
      <c r="X90" s="12">
        <v>3</v>
      </c>
      <c r="Y90" s="12">
        <v>3</v>
      </c>
      <c r="Z90" s="12">
        <v>3</v>
      </c>
      <c r="AA90" s="12">
        <v>3</v>
      </c>
    </row>
    <row r="91" spans="7:31" ht="18" customHeight="1" x14ac:dyDescent="0.45">
      <c r="G91" s="171">
        <f>'Parameters Values'!D27</f>
        <v>820</v>
      </c>
      <c r="H91" s="12">
        <v>15</v>
      </c>
      <c r="I91" s="12">
        <v>18</v>
      </c>
      <c r="J91" s="12">
        <v>18</v>
      </c>
      <c r="K91" s="12">
        <v>21</v>
      </c>
      <c r="L91" s="12">
        <v>24</v>
      </c>
      <c r="M91" s="12">
        <v>30</v>
      </c>
      <c r="N91" s="12">
        <v>39</v>
      </c>
      <c r="O91" s="12">
        <v>57</v>
      </c>
      <c r="P91" s="12">
        <v>102</v>
      </c>
      <c r="Q91" s="12">
        <v>121</v>
      </c>
      <c r="R91" s="12">
        <v>3</v>
      </c>
      <c r="S91" s="12">
        <v>3</v>
      </c>
      <c r="T91" s="12">
        <v>3</v>
      </c>
      <c r="U91" s="12">
        <v>3</v>
      </c>
      <c r="V91" s="12">
        <v>3</v>
      </c>
      <c r="W91" s="12">
        <v>3</v>
      </c>
      <c r="X91" s="12">
        <v>3</v>
      </c>
      <c r="Y91" s="12">
        <v>3</v>
      </c>
      <c r="Z91" s="12">
        <v>3</v>
      </c>
      <c r="AA91" s="12">
        <v>3</v>
      </c>
    </row>
    <row r="92" spans="7:31" ht="18" customHeight="1" x14ac:dyDescent="0.45">
      <c r="G92" s="171">
        <f>'Parameters Values'!D28</f>
        <v>840</v>
      </c>
      <c r="H92" s="12">
        <v>15</v>
      </c>
      <c r="I92" s="12">
        <v>15</v>
      </c>
      <c r="J92" s="12">
        <v>18</v>
      </c>
      <c r="K92" s="12">
        <v>21</v>
      </c>
      <c r="L92" s="12">
        <v>24</v>
      </c>
      <c r="M92" s="12">
        <v>30</v>
      </c>
      <c r="N92" s="12">
        <v>39</v>
      </c>
      <c r="O92" s="12">
        <v>54</v>
      </c>
      <c r="P92" s="12">
        <v>96</v>
      </c>
      <c r="Q92" s="12">
        <v>121</v>
      </c>
      <c r="R92" s="12">
        <v>3</v>
      </c>
      <c r="S92" s="12">
        <v>3</v>
      </c>
      <c r="T92" s="12">
        <v>3</v>
      </c>
      <c r="U92" s="12">
        <v>3</v>
      </c>
      <c r="V92" s="12">
        <v>3</v>
      </c>
      <c r="W92" s="12">
        <v>3</v>
      </c>
      <c r="X92" s="12">
        <v>3</v>
      </c>
      <c r="Y92" s="12">
        <v>3</v>
      </c>
      <c r="Z92" s="12">
        <v>3</v>
      </c>
      <c r="AA92" s="12">
        <v>3</v>
      </c>
    </row>
    <row r="93" spans="7:31" ht="18" customHeight="1" x14ac:dyDescent="0.45">
      <c r="G93" s="171">
        <f>'Parameters Values'!D29</f>
        <v>860</v>
      </c>
      <c r="H93" s="12">
        <v>15</v>
      </c>
      <c r="I93" s="12">
        <v>15</v>
      </c>
      <c r="J93" s="12">
        <v>18</v>
      </c>
      <c r="K93" s="12">
        <v>21</v>
      </c>
      <c r="L93" s="12">
        <v>24</v>
      </c>
      <c r="M93" s="12">
        <v>30</v>
      </c>
      <c r="N93" s="12">
        <v>36</v>
      </c>
      <c r="O93" s="12">
        <v>54</v>
      </c>
      <c r="P93" s="12">
        <v>93</v>
      </c>
      <c r="Q93" s="12">
        <v>121</v>
      </c>
      <c r="R93" s="12">
        <v>3</v>
      </c>
      <c r="S93" s="12">
        <v>3</v>
      </c>
      <c r="T93" s="12">
        <v>3</v>
      </c>
      <c r="U93" s="12">
        <v>3</v>
      </c>
      <c r="V93" s="12">
        <v>3</v>
      </c>
      <c r="W93" s="12">
        <v>3</v>
      </c>
      <c r="X93" s="12">
        <v>3</v>
      </c>
      <c r="Y93" s="12">
        <v>3</v>
      </c>
      <c r="Z93" s="12">
        <v>3</v>
      </c>
      <c r="AA93" s="12">
        <v>3</v>
      </c>
    </row>
    <row r="94" spans="7:31" ht="18" customHeight="1" x14ac:dyDescent="0.45">
      <c r="G94" s="171">
        <f>'Parameters Values'!D30</f>
        <v>880</v>
      </c>
      <c r="H94" s="12">
        <v>15</v>
      </c>
      <c r="I94" s="12">
        <v>15</v>
      </c>
      <c r="J94" s="12">
        <v>18</v>
      </c>
      <c r="K94" s="12">
        <v>21</v>
      </c>
      <c r="L94" s="12">
        <v>24</v>
      </c>
      <c r="M94" s="12">
        <v>27</v>
      </c>
      <c r="N94" s="12">
        <v>36</v>
      </c>
      <c r="O94" s="12">
        <v>51</v>
      </c>
      <c r="P94" s="12">
        <v>90</v>
      </c>
      <c r="Q94" s="12">
        <v>121</v>
      </c>
      <c r="R94" s="12">
        <v>3</v>
      </c>
      <c r="S94" s="12">
        <v>3</v>
      </c>
      <c r="T94" s="12">
        <v>3</v>
      </c>
      <c r="U94" s="12">
        <v>3</v>
      </c>
      <c r="V94" s="12">
        <v>3</v>
      </c>
      <c r="W94" s="12">
        <v>3</v>
      </c>
      <c r="X94" s="12">
        <v>3</v>
      </c>
      <c r="Y94" s="12">
        <v>3</v>
      </c>
      <c r="Z94" s="12">
        <v>3</v>
      </c>
      <c r="AA94" s="12">
        <v>3</v>
      </c>
    </row>
    <row r="96" spans="7:31" ht="18" customHeight="1" x14ac:dyDescent="0.45">
      <c r="H96" s="9" t="s">
        <v>272</v>
      </c>
      <c r="AB96" s="47"/>
      <c r="AC96" s="47"/>
      <c r="AD96" s="47"/>
      <c r="AE96" s="47"/>
    </row>
    <row r="97" spans="7:27" ht="18" customHeight="1" x14ac:dyDescent="0.45">
      <c r="G97" s="174">
        <f>I52</f>
        <v>639913.71714855207</v>
      </c>
      <c r="H97" s="134">
        <f t="array" ref="H97:AA97">TRANSPOSE('Parameters Values'!H11:H30)</f>
        <v>1</v>
      </c>
      <c r="I97" s="134">
        <v>0.9</v>
      </c>
      <c r="J97" s="134">
        <v>0.8</v>
      </c>
      <c r="K97" s="134">
        <v>0.70000000000000007</v>
      </c>
      <c r="L97" s="134">
        <v>0.60000000000000009</v>
      </c>
      <c r="M97" s="134">
        <v>0.50000000000000011</v>
      </c>
      <c r="N97" s="134">
        <v>0.40000000000000013</v>
      </c>
      <c r="O97" s="134">
        <v>0.30000000000000016</v>
      </c>
      <c r="P97" s="134">
        <v>0.20000000000000015</v>
      </c>
      <c r="Q97" s="134">
        <v>0.10000000000000014</v>
      </c>
      <c r="R97" s="134" t="str">
        <v>Not yet defined</v>
      </c>
      <c r="S97" s="134" t="str">
        <v>Not yet defined</v>
      </c>
      <c r="T97" s="134" t="str">
        <v>Not yet defined</v>
      </c>
      <c r="U97" s="134" t="str">
        <v>Not yet defined</v>
      </c>
      <c r="V97" s="134" t="str">
        <v>Not yet defined</v>
      </c>
      <c r="W97" s="134" t="str">
        <v>Not yet defined</v>
      </c>
      <c r="X97" s="134" t="str">
        <v>Not yet defined</v>
      </c>
      <c r="Y97" s="134" t="str">
        <v>Not yet defined</v>
      </c>
      <c r="Z97" s="134" t="str">
        <v>Not yet defined</v>
      </c>
      <c r="AA97" s="134" t="str">
        <v>Not yet defined</v>
      </c>
    </row>
    <row r="98" spans="7:27" ht="18" customHeight="1" x14ac:dyDescent="0.45">
      <c r="G98" s="171">
        <f>'Parameters Values'!D11</f>
        <v>500</v>
      </c>
      <c r="H98" s="159">
        <f t="dataTable" ref="H98:AA117" dt2D="1" dtr="1" r1="I27" r2="I25"/>
        <v>1516063.6344052458</v>
      </c>
      <c r="I98" s="159">
        <v>1297026.155091072</v>
      </c>
      <c r="J98" s="159">
        <v>1077988.6757768986</v>
      </c>
      <c r="K98" s="159">
        <v>858951.19646272529</v>
      </c>
      <c r="L98" s="159">
        <v>639913.71714855172</v>
      </c>
      <c r="M98" s="159">
        <v>420876.23783437815</v>
      </c>
      <c r="N98" s="159">
        <v>201838.75852020454</v>
      </c>
      <c r="O98" s="159">
        <v>-17198.720793968976</v>
      </c>
      <c r="P98" s="159">
        <v>-236236.20010814251</v>
      </c>
      <c r="Q98" s="159">
        <v>-455273.67942231614</v>
      </c>
      <c r="R98" s="159" t="e">
        <v>#VALUE!</v>
      </c>
      <c r="S98" s="159" t="e">
        <v>#VALUE!</v>
      </c>
      <c r="T98" s="159" t="e">
        <v>#VALUE!</v>
      </c>
      <c r="U98" s="159" t="e">
        <v>#VALUE!</v>
      </c>
      <c r="V98" s="159" t="e">
        <v>#VALUE!</v>
      </c>
      <c r="W98" s="159" t="e">
        <v>#VALUE!</v>
      </c>
      <c r="X98" s="159" t="e">
        <v>#VALUE!</v>
      </c>
      <c r="Y98" s="159" t="e">
        <v>#VALUE!</v>
      </c>
      <c r="Z98" s="159" t="e">
        <v>#VALUE!</v>
      </c>
      <c r="AA98" s="159" t="e">
        <v>#VALUE!</v>
      </c>
    </row>
    <row r="99" spans="7:27" ht="18" customHeight="1" x14ac:dyDescent="0.45">
      <c r="G99" s="171">
        <f>'Parameters Values'!D12</f>
        <v>520</v>
      </c>
      <c r="H99" s="159">
        <v>1603678.6261309152</v>
      </c>
      <c r="I99" s="159">
        <v>1375879.647644175</v>
      </c>
      <c r="J99" s="159">
        <v>1148080.6691574345</v>
      </c>
      <c r="K99" s="159">
        <v>920281.69067069399</v>
      </c>
      <c r="L99" s="159">
        <v>692482.7121839535</v>
      </c>
      <c r="M99" s="159">
        <v>464683.733697213</v>
      </c>
      <c r="N99" s="159">
        <v>236884.75521047247</v>
      </c>
      <c r="O99" s="159">
        <v>9085.7767237319495</v>
      </c>
      <c r="P99" s="159">
        <v>-218713.20176300849</v>
      </c>
      <c r="Q99" s="159">
        <v>-446512.1802497491</v>
      </c>
      <c r="R99" s="159" t="e">
        <v>#VALUE!</v>
      </c>
      <c r="S99" s="159" t="e">
        <v>#VALUE!</v>
      </c>
      <c r="T99" s="159" t="e">
        <v>#VALUE!</v>
      </c>
      <c r="U99" s="159" t="e">
        <v>#VALUE!</v>
      </c>
      <c r="V99" s="159" t="e">
        <v>#VALUE!</v>
      </c>
      <c r="W99" s="159" t="e">
        <v>#VALUE!</v>
      </c>
      <c r="X99" s="159" t="e">
        <v>#VALUE!</v>
      </c>
      <c r="Y99" s="159" t="e">
        <v>#VALUE!</v>
      </c>
      <c r="Z99" s="159" t="e">
        <v>#VALUE!</v>
      </c>
      <c r="AA99" s="159" t="e">
        <v>#VALUE!</v>
      </c>
    </row>
    <row r="100" spans="7:27" ht="18" customHeight="1" x14ac:dyDescent="0.45">
      <c r="G100" s="171">
        <f>'Parameters Values'!D13</f>
        <v>540</v>
      </c>
      <c r="H100" s="159">
        <v>1691293.6178565847</v>
      </c>
      <c r="I100" s="159">
        <v>1454733.1401972775</v>
      </c>
      <c r="J100" s="159">
        <v>1218172.6625379696</v>
      </c>
      <c r="K100" s="159">
        <v>981612.18487866281</v>
      </c>
      <c r="L100" s="159">
        <v>745051.70721935527</v>
      </c>
      <c r="M100" s="159">
        <v>508491.22956004774</v>
      </c>
      <c r="N100" s="159">
        <v>271930.7519007402</v>
      </c>
      <c r="O100" s="159">
        <v>35370.27424143278</v>
      </c>
      <c r="P100" s="159">
        <v>-201190.2034178747</v>
      </c>
      <c r="Q100" s="159">
        <v>-437750.68107718206</v>
      </c>
      <c r="R100" s="159" t="e">
        <v>#VALUE!</v>
      </c>
      <c r="S100" s="159" t="e">
        <v>#VALUE!</v>
      </c>
      <c r="T100" s="159" t="e">
        <v>#VALUE!</v>
      </c>
      <c r="U100" s="159" t="e">
        <v>#VALUE!</v>
      </c>
      <c r="V100" s="159" t="e">
        <v>#VALUE!</v>
      </c>
      <c r="W100" s="159" t="e">
        <v>#VALUE!</v>
      </c>
      <c r="X100" s="159" t="e">
        <v>#VALUE!</v>
      </c>
      <c r="Y100" s="159" t="e">
        <v>#VALUE!</v>
      </c>
      <c r="Z100" s="159" t="e">
        <v>#VALUE!</v>
      </c>
      <c r="AA100" s="159" t="e">
        <v>#VALUE!</v>
      </c>
    </row>
    <row r="101" spans="7:27" ht="18" customHeight="1" x14ac:dyDescent="0.45">
      <c r="G101" s="171">
        <f>'Parameters Values'!D14</f>
        <v>560</v>
      </c>
      <c r="H101" s="159">
        <v>1778908.6095822544</v>
      </c>
      <c r="I101" s="159">
        <v>1533586.6327503799</v>
      </c>
      <c r="J101" s="159">
        <v>1288264.6559185055</v>
      </c>
      <c r="K101" s="159">
        <v>1042942.6790866313</v>
      </c>
      <c r="L101" s="159">
        <v>797620.70225475694</v>
      </c>
      <c r="M101" s="159">
        <v>552298.72542288236</v>
      </c>
      <c r="N101" s="159">
        <v>306976.74859100801</v>
      </c>
      <c r="O101" s="159">
        <v>61654.771759133611</v>
      </c>
      <c r="P101" s="159">
        <v>-183667.20507274085</v>
      </c>
      <c r="Q101" s="159">
        <v>-428989.18190461514</v>
      </c>
      <c r="R101" s="159" t="e">
        <v>#VALUE!</v>
      </c>
      <c r="S101" s="159" t="e">
        <v>#VALUE!</v>
      </c>
      <c r="T101" s="159" t="e">
        <v>#VALUE!</v>
      </c>
      <c r="U101" s="159" t="e">
        <v>#VALUE!</v>
      </c>
      <c r="V101" s="159" t="e">
        <v>#VALUE!</v>
      </c>
      <c r="W101" s="159" t="e">
        <v>#VALUE!</v>
      </c>
      <c r="X101" s="159" t="e">
        <v>#VALUE!</v>
      </c>
      <c r="Y101" s="159" t="e">
        <v>#VALUE!</v>
      </c>
      <c r="Z101" s="159" t="e">
        <v>#VALUE!</v>
      </c>
      <c r="AA101" s="159" t="e">
        <v>#VALUE!</v>
      </c>
    </row>
    <row r="102" spans="7:27" ht="18" customHeight="1" x14ac:dyDescent="0.45">
      <c r="G102" s="171">
        <f>'Parameters Values'!D15</f>
        <v>580</v>
      </c>
      <c r="H102" s="159">
        <v>1866523.6013079237</v>
      </c>
      <c r="I102" s="159">
        <v>1612440.1253034822</v>
      </c>
      <c r="J102" s="159">
        <v>1358356.6492990411</v>
      </c>
      <c r="K102" s="159">
        <v>1104273.1732945996</v>
      </c>
      <c r="L102" s="159">
        <v>850189.69729015871</v>
      </c>
      <c r="M102" s="159">
        <v>596106.22128571721</v>
      </c>
      <c r="N102" s="159">
        <v>342022.74528127583</v>
      </c>
      <c r="O102" s="159">
        <v>87939.269276834559</v>
      </c>
      <c r="P102" s="159">
        <v>-166144.20672760683</v>
      </c>
      <c r="Q102" s="159">
        <v>-420227.68273204821</v>
      </c>
      <c r="R102" s="159" t="e">
        <v>#VALUE!</v>
      </c>
      <c r="S102" s="159" t="e">
        <v>#VALUE!</v>
      </c>
      <c r="T102" s="159" t="e">
        <v>#VALUE!</v>
      </c>
      <c r="U102" s="159" t="e">
        <v>#VALUE!</v>
      </c>
      <c r="V102" s="159" t="e">
        <v>#VALUE!</v>
      </c>
      <c r="W102" s="159" t="e">
        <v>#VALUE!</v>
      </c>
      <c r="X102" s="159" t="e">
        <v>#VALUE!</v>
      </c>
      <c r="Y102" s="159" t="e">
        <v>#VALUE!</v>
      </c>
      <c r="Z102" s="159" t="e">
        <v>#VALUE!</v>
      </c>
      <c r="AA102" s="159" t="e">
        <v>#VALUE!</v>
      </c>
    </row>
    <row r="103" spans="7:27" ht="18" customHeight="1" x14ac:dyDescent="0.45">
      <c r="G103" s="171">
        <f>'Parameters Values'!D16</f>
        <v>600</v>
      </c>
      <c r="H103" s="159">
        <v>1954138.5930335929</v>
      </c>
      <c r="I103" s="159">
        <v>1691293.6178565847</v>
      </c>
      <c r="J103" s="159">
        <v>1428448.6426795763</v>
      </c>
      <c r="K103" s="159">
        <v>1165603.6675025686</v>
      </c>
      <c r="L103" s="159">
        <v>902758.69232556026</v>
      </c>
      <c r="M103" s="159">
        <v>639913.71714855207</v>
      </c>
      <c r="N103" s="159">
        <v>377068.74197154364</v>
      </c>
      <c r="O103" s="159">
        <v>114223.76679453524</v>
      </c>
      <c r="P103" s="159">
        <v>-148621.20838247301</v>
      </c>
      <c r="Q103" s="159">
        <v>-411466.18355948129</v>
      </c>
      <c r="R103" s="159" t="e">
        <v>#VALUE!</v>
      </c>
      <c r="S103" s="159" t="e">
        <v>#VALUE!</v>
      </c>
      <c r="T103" s="159" t="e">
        <v>#VALUE!</v>
      </c>
      <c r="U103" s="159" t="e">
        <v>#VALUE!</v>
      </c>
      <c r="V103" s="159" t="e">
        <v>#VALUE!</v>
      </c>
      <c r="W103" s="159" t="e">
        <v>#VALUE!</v>
      </c>
      <c r="X103" s="159" t="e">
        <v>#VALUE!</v>
      </c>
      <c r="Y103" s="159" t="e">
        <v>#VALUE!</v>
      </c>
      <c r="Z103" s="159" t="e">
        <v>#VALUE!</v>
      </c>
      <c r="AA103" s="159" t="e">
        <v>#VALUE!</v>
      </c>
    </row>
    <row r="104" spans="7:27" ht="18" customHeight="1" x14ac:dyDescent="0.45">
      <c r="G104" s="171">
        <f>'Parameters Values'!D17</f>
        <v>620</v>
      </c>
      <c r="H104" s="159">
        <v>2041753.5847592624</v>
      </c>
      <c r="I104" s="159">
        <v>1770147.110409687</v>
      </c>
      <c r="J104" s="159">
        <v>1498540.6360601122</v>
      </c>
      <c r="K104" s="159">
        <v>1226934.1617105368</v>
      </c>
      <c r="L104" s="159">
        <v>955327.68736096204</v>
      </c>
      <c r="M104" s="159">
        <v>683721.21301138646</v>
      </c>
      <c r="N104" s="159">
        <v>412114.73866181145</v>
      </c>
      <c r="O104" s="159">
        <v>140508.26431223613</v>
      </c>
      <c r="P104" s="159">
        <v>-131098.21003733904</v>
      </c>
      <c r="Q104" s="159">
        <v>-402704.68438691425</v>
      </c>
      <c r="R104" s="159" t="e">
        <v>#VALUE!</v>
      </c>
      <c r="S104" s="159" t="e">
        <v>#VALUE!</v>
      </c>
      <c r="T104" s="159" t="e">
        <v>#VALUE!</v>
      </c>
      <c r="U104" s="159" t="e">
        <v>#VALUE!</v>
      </c>
      <c r="V104" s="159" t="e">
        <v>#VALUE!</v>
      </c>
      <c r="W104" s="159" t="e">
        <v>#VALUE!</v>
      </c>
      <c r="X104" s="159" t="e">
        <v>#VALUE!</v>
      </c>
      <c r="Y104" s="159" t="e">
        <v>#VALUE!</v>
      </c>
      <c r="Z104" s="159" t="e">
        <v>#VALUE!</v>
      </c>
      <c r="AA104" s="159" t="e">
        <v>#VALUE!</v>
      </c>
    </row>
    <row r="105" spans="7:27" ht="18" customHeight="1" x14ac:dyDescent="0.45">
      <c r="G105" s="171">
        <f>'Parameters Values'!D18</f>
        <v>640</v>
      </c>
      <c r="H105" s="159">
        <v>2129368.5764849321</v>
      </c>
      <c r="I105" s="159">
        <v>1849000.6029627898</v>
      </c>
      <c r="J105" s="159">
        <v>1568632.6294406478</v>
      </c>
      <c r="K105" s="159">
        <v>1288264.6559185055</v>
      </c>
      <c r="L105" s="159">
        <v>1007896.6823963636</v>
      </c>
      <c r="M105" s="159">
        <v>727528.70887422143</v>
      </c>
      <c r="N105" s="159">
        <v>447160.73535207915</v>
      </c>
      <c r="O105" s="159">
        <v>166792.76182993714</v>
      </c>
      <c r="P105" s="159">
        <v>-113575.21169220505</v>
      </c>
      <c r="Q105" s="159">
        <v>-393943.18521434744</v>
      </c>
      <c r="R105" s="159" t="e">
        <v>#VALUE!</v>
      </c>
      <c r="S105" s="159" t="e">
        <v>#VALUE!</v>
      </c>
      <c r="T105" s="159" t="e">
        <v>#VALUE!</v>
      </c>
      <c r="U105" s="159" t="e">
        <v>#VALUE!</v>
      </c>
      <c r="V105" s="159" t="e">
        <v>#VALUE!</v>
      </c>
      <c r="W105" s="159" t="e">
        <v>#VALUE!</v>
      </c>
      <c r="X105" s="159" t="e">
        <v>#VALUE!</v>
      </c>
      <c r="Y105" s="159" t="e">
        <v>#VALUE!</v>
      </c>
      <c r="Z105" s="159" t="e">
        <v>#VALUE!</v>
      </c>
      <c r="AA105" s="159" t="e">
        <v>#VALUE!</v>
      </c>
    </row>
    <row r="106" spans="7:27" ht="18" customHeight="1" x14ac:dyDescent="0.45">
      <c r="G106" s="171">
        <f>'Parameters Values'!D19</f>
        <v>660</v>
      </c>
      <c r="H106" s="159">
        <v>2216983.5682106013</v>
      </c>
      <c r="I106" s="159">
        <v>1927854.0955158921</v>
      </c>
      <c r="J106" s="159">
        <v>1638724.6228211832</v>
      </c>
      <c r="K106" s="159">
        <v>1349595.1501264742</v>
      </c>
      <c r="L106" s="159">
        <v>1060465.677431765</v>
      </c>
      <c r="M106" s="159">
        <v>771336.20473705593</v>
      </c>
      <c r="N106" s="159">
        <v>482206.73204234708</v>
      </c>
      <c r="O106" s="159">
        <v>193077.25934763797</v>
      </c>
      <c r="P106" s="159">
        <v>-96052.213347071258</v>
      </c>
      <c r="Q106" s="159">
        <v>-385181.6860417804</v>
      </c>
      <c r="R106" s="159" t="e">
        <v>#VALUE!</v>
      </c>
      <c r="S106" s="159" t="e">
        <v>#VALUE!</v>
      </c>
      <c r="T106" s="159" t="e">
        <v>#VALUE!</v>
      </c>
      <c r="U106" s="159" t="e">
        <v>#VALUE!</v>
      </c>
      <c r="V106" s="159" t="e">
        <v>#VALUE!</v>
      </c>
      <c r="W106" s="159" t="e">
        <v>#VALUE!</v>
      </c>
      <c r="X106" s="159" t="e">
        <v>#VALUE!</v>
      </c>
      <c r="Y106" s="159" t="e">
        <v>#VALUE!</v>
      </c>
      <c r="Z106" s="159" t="e">
        <v>#VALUE!</v>
      </c>
      <c r="AA106" s="159" t="e">
        <v>#VALUE!</v>
      </c>
    </row>
    <row r="107" spans="7:27" ht="18" customHeight="1" x14ac:dyDescent="0.45">
      <c r="G107" s="171">
        <f>'Parameters Values'!D20</f>
        <v>680</v>
      </c>
      <c r="H107" s="159">
        <v>2304598.5599362706</v>
      </c>
      <c r="I107" s="159">
        <v>2006707.5880689947</v>
      </c>
      <c r="J107" s="159">
        <v>1708816.6162017188</v>
      </c>
      <c r="K107" s="159">
        <v>1410925.6443344427</v>
      </c>
      <c r="L107" s="159">
        <v>1113034.6724671668</v>
      </c>
      <c r="M107" s="159">
        <v>815143.70059989044</v>
      </c>
      <c r="N107" s="159">
        <v>517252.72873261478</v>
      </c>
      <c r="O107" s="159">
        <v>219361.75686533863</v>
      </c>
      <c r="P107" s="159">
        <v>-78529.215001937424</v>
      </c>
      <c r="Q107" s="159">
        <v>-376420.18686921359</v>
      </c>
      <c r="R107" s="159" t="e">
        <v>#VALUE!</v>
      </c>
      <c r="S107" s="159" t="e">
        <v>#VALUE!</v>
      </c>
      <c r="T107" s="159" t="e">
        <v>#VALUE!</v>
      </c>
      <c r="U107" s="159" t="e">
        <v>#VALUE!</v>
      </c>
      <c r="V107" s="159" t="e">
        <v>#VALUE!</v>
      </c>
      <c r="W107" s="159" t="e">
        <v>#VALUE!</v>
      </c>
      <c r="X107" s="159" t="e">
        <v>#VALUE!</v>
      </c>
      <c r="Y107" s="159" t="e">
        <v>#VALUE!</v>
      </c>
      <c r="Z107" s="159" t="e">
        <v>#VALUE!</v>
      </c>
      <c r="AA107" s="159" t="e">
        <v>#VALUE!</v>
      </c>
    </row>
    <row r="108" spans="7:27" ht="18" customHeight="1" x14ac:dyDescent="0.45">
      <c r="G108" s="171">
        <f>'Parameters Values'!D21</f>
        <v>700</v>
      </c>
      <c r="H108" s="159">
        <v>2392213.5516619403</v>
      </c>
      <c r="I108" s="159">
        <v>2085561.0806220975</v>
      </c>
      <c r="J108" s="159">
        <v>1778908.6095822547</v>
      </c>
      <c r="K108" s="159">
        <v>1472256.1385424112</v>
      </c>
      <c r="L108" s="159">
        <v>1165603.6675025688</v>
      </c>
      <c r="M108" s="159">
        <v>858951.19646272552</v>
      </c>
      <c r="N108" s="159">
        <v>552298.72542288247</v>
      </c>
      <c r="O108" s="159">
        <v>245646.25438303957</v>
      </c>
      <c r="P108" s="159">
        <v>-61006.216656803437</v>
      </c>
      <c r="Q108" s="159">
        <v>-367658.68769664643</v>
      </c>
      <c r="R108" s="159" t="e">
        <v>#VALUE!</v>
      </c>
      <c r="S108" s="159" t="e">
        <v>#VALUE!</v>
      </c>
      <c r="T108" s="159" t="e">
        <v>#VALUE!</v>
      </c>
      <c r="U108" s="159" t="e">
        <v>#VALUE!</v>
      </c>
      <c r="V108" s="159" t="e">
        <v>#VALUE!</v>
      </c>
      <c r="W108" s="159" t="e">
        <v>#VALUE!</v>
      </c>
      <c r="X108" s="159" t="e">
        <v>#VALUE!</v>
      </c>
      <c r="Y108" s="159" t="e">
        <v>#VALUE!</v>
      </c>
      <c r="Z108" s="159" t="e">
        <v>#VALUE!</v>
      </c>
      <c r="AA108" s="159" t="e">
        <v>#VALUE!</v>
      </c>
    </row>
    <row r="109" spans="7:27" ht="18" customHeight="1" x14ac:dyDescent="0.45">
      <c r="G109" s="171">
        <f>'Parameters Values'!D22</f>
        <v>720</v>
      </c>
      <c r="H109" s="159">
        <v>2479828.5433876095</v>
      </c>
      <c r="I109" s="159">
        <v>2164414.5731751998</v>
      </c>
      <c r="J109" s="159">
        <v>1849000.6029627898</v>
      </c>
      <c r="K109" s="159">
        <v>1533586.6327503799</v>
      </c>
      <c r="L109" s="159">
        <v>1218172.6625379696</v>
      </c>
      <c r="M109" s="159">
        <v>902758.69232556026</v>
      </c>
      <c r="N109" s="159">
        <v>587344.7221131504</v>
      </c>
      <c r="O109" s="159">
        <v>271930.75190074043</v>
      </c>
      <c r="P109" s="159">
        <v>-43483.218311669603</v>
      </c>
      <c r="Q109" s="159">
        <v>-358897.18852407951</v>
      </c>
      <c r="R109" s="159" t="e">
        <v>#VALUE!</v>
      </c>
      <c r="S109" s="159" t="e">
        <v>#VALUE!</v>
      </c>
      <c r="T109" s="159" t="e">
        <v>#VALUE!</v>
      </c>
      <c r="U109" s="159" t="e">
        <v>#VALUE!</v>
      </c>
      <c r="V109" s="159" t="e">
        <v>#VALUE!</v>
      </c>
      <c r="W109" s="159" t="e">
        <v>#VALUE!</v>
      </c>
      <c r="X109" s="159" t="e">
        <v>#VALUE!</v>
      </c>
      <c r="Y109" s="159" t="e">
        <v>#VALUE!</v>
      </c>
      <c r="Z109" s="159" t="e">
        <v>#VALUE!</v>
      </c>
      <c r="AA109" s="159" t="e">
        <v>#VALUE!</v>
      </c>
    </row>
    <row r="110" spans="7:27" ht="18" customHeight="1" x14ac:dyDescent="0.45">
      <c r="G110" s="171">
        <f>'Parameters Values'!D23</f>
        <v>740</v>
      </c>
      <c r="H110" s="159">
        <v>2567443.5351132792</v>
      </c>
      <c r="I110" s="159">
        <v>2243268.0657283021</v>
      </c>
      <c r="J110" s="159">
        <v>1919092.596343325</v>
      </c>
      <c r="K110" s="159">
        <v>1594917.1269583483</v>
      </c>
      <c r="L110" s="159">
        <v>1270741.6575733719</v>
      </c>
      <c r="M110" s="159">
        <v>946566.18818839488</v>
      </c>
      <c r="N110" s="159">
        <v>622390.7188034181</v>
      </c>
      <c r="O110" s="159">
        <v>298215.24941844132</v>
      </c>
      <c r="P110" s="159">
        <v>-25960.219966535784</v>
      </c>
      <c r="Q110" s="159">
        <v>-350135.6893515127</v>
      </c>
      <c r="R110" s="159" t="e">
        <v>#VALUE!</v>
      </c>
      <c r="S110" s="159" t="e">
        <v>#VALUE!</v>
      </c>
      <c r="T110" s="159" t="e">
        <v>#VALUE!</v>
      </c>
      <c r="U110" s="159" t="e">
        <v>#VALUE!</v>
      </c>
      <c r="V110" s="159" t="e">
        <v>#VALUE!</v>
      </c>
      <c r="W110" s="159" t="e">
        <v>#VALUE!</v>
      </c>
      <c r="X110" s="159" t="e">
        <v>#VALUE!</v>
      </c>
      <c r="Y110" s="159" t="e">
        <v>#VALUE!</v>
      </c>
      <c r="Z110" s="159" t="e">
        <v>#VALUE!</v>
      </c>
      <c r="AA110" s="159" t="e">
        <v>#VALUE!</v>
      </c>
    </row>
    <row r="111" spans="7:27" ht="18" customHeight="1" x14ac:dyDescent="0.45">
      <c r="G111" s="171">
        <f>'Parameters Values'!D24</f>
        <v>760</v>
      </c>
      <c r="H111" s="159">
        <v>2655058.526838949</v>
      </c>
      <c r="I111" s="159">
        <v>2322121.5582814049</v>
      </c>
      <c r="J111" s="159">
        <v>1989184.5897238608</v>
      </c>
      <c r="K111" s="159">
        <v>1656247.6211663173</v>
      </c>
      <c r="L111" s="159">
        <v>1323310.6526087739</v>
      </c>
      <c r="M111" s="159">
        <v>990373.68405122997</v>
      </c>
      <c r="N111" s="159">
        <v>657436.71549368592</v>
      </c>
      <c r="O111" s="159">
        <v>324499.74693614221</v>
      </c>
      <c r="P111" s="159">
        <v>-8437.2216214016953</v>
      </c>
      <c r="Q111" s="159">
        <v>-341374.19017894554</v>
      </c>
      <c r="R111" s="159" t="e">
        <v>#VALUE!</v>
      </c>
      <c r="S111" s="159" t="e">
        <v>#VALUE!</v>
      </c>
      <c r="T111" s="159" t="e">
        <v>#VALUE!</v>
      </c>
      <c r="U111" s="159" t="e">
        <v>#VALUE!</v>
      </c>
      <c r="V111" s="159" t="e">
        <v>#VALUE!</v>
      </c>
      <c r="W111" s="159" t="e">
        <v>#VALUE!</v>
      </c>
      <c r="X111" s="159" t="e">
        <v>#VALUE!</v>
      </c>
      <c r="Y111" s="159" t="e">
        <v>#VALUE!</v>
      </c>
      <c r="Z111" s="159" t="e">
        <v>#VALUE!</v>
      </c>
      <c r="AA111" s="159" t="e">
        <v>#VALUE!</v>
      </c>
    </row>
    <row r="112" spans="7:27" ht="18" customHeight="1" x14ac:dyDescent="0.45">
      <c r="G112" s="171">
        <f>'Parameters Values'!D25</f>
        <v>780</v>
      </c>
      <c r="H112" s="159">
        <v>2742673.5185646177</v>
      </c>
      <c r="I112" s="159">
        <v>2400975.0508345072</v>
      </c>
      <c r="J112" s="159">
        <v>2059276.5831043962</v>
      </c>
      <c r="K112" s="159">
        <v>1717578.1153742853</v>
      </c>
      <c r="L112" s="159">
        <v>1375879.647644175</v>
      </c>
      <c r="M112" s="159">
        <v>1034181.1799140648</v>
      </c>
      <c r="N112" s="159">
        <v>692482.71218395361</v>
      </c>
      <c r="O112" s="159">
        <v>350784.24445384298</v>
      </c>
      <c r="P112" s="159">
        <v>9085.7767237320659</v>
      </c>
      <c r="Q112" s="159">
        <v>-332612.69100637868</v>
      </c>
      <c r="R112" s="159" t="e">
        <v>#VALUE!</v>
      </c>
      <c r="S112" s="159" t="e">
        <v>#VALUE!</v>
      </c>
      <c r="T112" s="159" t="e">
        <v>#VALUE!</v>
      </c>
      <c r="U112" s="159" t="e">
        <v>#VALUE!</v>
      </c>
      <c r="V112" s="159" t="e">
        <v>#VALUE!</v>
      </c>
      <c r="W112" s="159" t="e">
        <v>#VALUE!</v>
      </c>
      <c r="X112" s="159" t="e">
        <v>#VALUE!</v>
      </c>
      <c r="Y112" s="159" t="e">
        <v>#VALUE!</v>
      </c>
      <c r="Z112" s="159" t="e">
        <v>#VALUE!</v>
      </c>
      <c r="AA112" s="159" t="e">
        <v>#VALUE!</v>
      </c>
    </row>
    <row r="113" spans="7:27" ht="18" customHeight="1" x14ac:dyDescent="0.45">
      <c r="G113" s="171">
        <f>'Parameters Values'!D26</f>
        <v>800</v>
      </c>
      <c r="H113" s="159">
        <v>2830288.5102902879</v>
      </c>
      <c r="I113" s="159">
        <v>2479828.5433876095</v>
      </c>
      <c r="J113" s="159">
        <v>2129368.5764849321</v>
      </c>
      <c r="K113" s="159">
        <v>1778908.6095822547</v>
      </c>
      <c r="L113" s="159">
        <v>1428448.6426795765</v>
      </c>
      <c r="M113" s="159">
        <v>1077988.6757768991</v>
      </c>
      <c r="N113" s="159">
        <v>727528.70887422143</v>
      </c>
      <c r="O113" s="159">
        <v>377068.74197154376</v>
      </c>
      <c r="P113" s="159">
        <v>26608.775068865958</v>
      </c>
      <c r="Q113" s="159">
        <v>-323851.19183381181</v>
      </c>
      <c r="R113" s="159" t="e">
        <v>#VALUE!</v>
      </c>
      <c r="S113" s="159" t="e">
        <v>#VALUE!</v>
      </c>
      <c r="T113" s="159" t="e">
        <v>#VALUE!</v>
      </c>
      <c r="U113" s="159" t="e">
        <v>#VALUE!</v>
      </c>
      <c r="V113" s="159" t="e">
        <v>#VALUE!</v>
      </c>
      <c r="W113" s="159" t="e">
        <v>#VALUE!</v>
      </c>
      <c r="X113" s="159" t="e">
        <v>#VALUE!</v>
      </c>
      <c r="Y113" s="159" t="e">
        <v>#VALUE!</v>
      </c>
      <c r="Z113" s="159" t="e">
        <v>#VALUE!</v>
      </c>
      <c r="AA113" s="159" t="e">
        <v>#VALUE!</v>
      </c>
    </row>
    <row r="114" spans="7:27" ht="18" customHeight="1" x14ac:dyDescent="0.45">
      <c r="G114" s="171">
        <f>'Parameters Values'!D27</f>
        <v>820</v>
      </c>
      <c r="H114" s="159">
        <v>2917903.5020159567</v>
      </c>
      <c r="I114" s="159">
        <v>2558682.0359407123</v>
      </c>
      <c r="J114" s="159">
        <v>2199460.569865467</v>
      </c>
      <c r="K114" s="159">
        <v>1840239.1037902227</v>
      </c>
      <c r="L114" s="159">
        <v>1481017.6377149785</v>
      </c>
      <c r="M114" s="159">
        <v>1121796.1716397339</v>
      </c>
      <c r="N114" s="159">
        <v>762574.70556448936</v>
      </c>
      <c r="O114" s="159">
        <v>403353.23948924476</v>
      </c>
      <c r="P114" s="159">
        <v>44131.773413999996</v>
      </c>
      <c r="Q114" s="159">
        <v>-315089.69266124477</v>
      </c>
      <c r="R114" s="159" t="e">
        <v>#VALUE!</v>
      </c>
      <c r="S114" s="159" t="e">
        <v>#VALUE!</v>
      </c>
      <c r="T114" s="159" t="e">
        <v>#VALUE!</v>
      </c>
      <c r="U114" s="159" t="e">
        <v>#VALUE!</v>
      </c>
      <c r="V114" s="159" t="e">
        <v>#VALUE!</v>
      </c>
      <c r="W114" s="159" t="e">
        <v>#VALUE!</v>
      </c>
      <c r="X114" s="159" t="e">
        <v>#VALUE!</v>
      </c>
      <c r="Y114" s="159" t="e">
        <v>#VALUE!</v>
      </c>
      <c r="Z114" s="159" t="e">
        <v>#VALUE!</v>
      </c>
      <c r="AA114" s="159" t="e">
        <v>#VALUE!</v>
      </c>
    </row>
    <row r="115" spans="7:27" ht="18" customHeight="1" x14ac:dyDescent="0.45">
      <c r="G115" s="171">
        <f>'Parameters Values'!D28</f>
        <v>840</v>
      </c>
      <c r="H115" s="159">
        <v>3005518.4937416259</v>
      </c>
      <c r="I115" s="159">
        <v>2637535.5284938142</v>
      </c>
      <c r="J115" s="159">
        <v>2269552.5632460034</v>
      </c>
      <c r="K115" s="159">
        <v>1901569.5979981921</v>
      </c>
      <c r="L115" s="159">
        <v>1533586.6327503803</v>
      </c>
      <c r="M115" s="159">
        <v>1165603.6675025688</v>
      </c>
      <c r="N115" s="159">
        <v>797620.70225475717</v>
      </c>
      <c r="O115" s="159">
        <v>429637.73700694542</v>
      </c>
      <c r="P115" s="159">
        <v>61654.771759133902</v>
      </c>
      <c r="Q115" s="159">
        <v>-306328.19348867785</v>
      </c>
      <c r="R115" s="159" t="e">
        <v>#VALUE!</v>
      </c>
      <c r="S115" s="159" t="e">
        <v>#VALUE!</v>
      </c>
      <c r="T115" s="159" t="e">
        <v>#VALUE!</v>
      </c>
      <c r="U115" s="159" t="e">
        <v>#VALUE!</v>
      </c>
      <c r="V115" s="159" t="e">
        <v>#VALUE!</v>
      </c>
      <c r="W115" s="159" t="e">
        <v>#VALUE!</v>
      </c>
      <c r="X115" s="159" t="e">
        <v>#VALUE!</v>
      </c>
      <c r="Y115" s="159" t="e">
        <v>#VALUE!</v>
      </c>
      <c r="Z115" s="159" t="e">
        <v>#VALUE!</v>
      </c>
      <c r="AA115" s="159" t="e">
        <v>#VALUE!</v>
      </c>
    </row>
    <row r="116" spans="7:27" ht="18" customHeight="1" x14ac:dyDescent="0.45">
      <c r="G116" s="171">
        <f>'Parameters Values'!D29</f>
        <v>860</v>
      </c>
      <c r="H116" s="159">
        <v>3093133.4854672961</v>
      </c>
      <c r="I116" s="159">
        <v>2716389.021046917</v>
      </c>
      <c r="J116" s="159">
        <v>2339644.5566265387</v>
      </c>
      <c r="K116" s="159">
        <v>1962900.0922061605</v>
      </c>
      <c r="L116" s="159">
        <v>1586155.6277857821</v>
      </c>
      <c r="M116" s="159">
        <v>1209411.1633654032</v>
      </c>
      <c r="N116" s="159">
        <v>832666.69894502498</v>
      </c>
      <c r="O116" s="159">
        <v>455922.23452464631</v>
      </c>
      <c r="P116" s="159">
        <v>79177.770104267664</v>
      </c>
      <c r="Q116" s="159">
        <v>-297566.69431611081</v>
      </c>
      <c r="R116" s="159" t="e">
        <v>#VALUE!</v>
      </c>
      <c r="S116" s="159" t="e">
        <v>#VALUE!</v>
      </c>
      <c r="T116" s="159" t="e">
        <v>#VALUE!</v>
      </c>
      <c r="U116" s="159" t="e">
        <v>#VALUE!</v>
      </c>
      <c r="V116" s="159" t="e">
        <v>#VALUE!</v>
      </c>
      <c r="W116" s="159" t="e">
        <v>#VALUE!</v>
      </c>
      <c r="X116" s="159" t="e">
        <v>#VALUE!</v>
      </c>
      <c r="Y116" s="159" t="e">
        <v>#VALUE!</v>
      </c>
      <c r="Z116" s="159" t="e">
        <v>#VALUE!</v>
      </c>
      <c r="AA116" s="159" t="e">
        <v>#VALUE!</v>
      </c>
    </row>
    <row r="117" spans="7:27" ht="18" customHeight="1" x14ac:dyDescent="0.45">
      <c r="G117" s="171">
        <f>'Parameters Values'!D30</f>
        <v>880</v>
      </c>
      <c r="H117" s="159">
        <v>3180748.4771929649</v>
      </c>
      <c r="I117" s="159">
        <v>2795242.5136000197</v>
      </c>
      <c r="J117" s="159">
        <v>2409736.5500070741</v>
      </c>
      <c r="K117" s="159">
        <v>2024230.5864141285</v>
      </c>
      <c r="L117" s="159">
        <v>1638724.6228211834</v>
      </c>
      <c r="M117" s="159">
        <v>1253218.659228238</v>
      </c>
      <c r="N117" s="159">
        <v>867712.6956352928</v>
      </c>
      <c r="O117" s="159">
        <v>482206.7320423472</v>
      </c>
      <c r="P117" s="159">
        <v>96700.768449401687</v>
      </c>
      <c r="Q117" s="159">
        <v>-288805.195143544</v>
      </c>
      <c r="R117" s="159" t="e">
        <v>#VALUE!</v>
      </c>
      <c r="S117" s="159" t="e">
        <v>#VALUE!</v>
      </c>
      <c r="T117" s="159" t="e">
        <v>#VALUE!</v>
      </c>
      <c r="U117" s="159" t="e">
        <v>#VALUE!</v>
      </c>
      <c r="V117" s="159" t="e">
        <v>#VALUE!</v>
      </c>
      <c r="W117" s="159" t="e">
        <v>#VALUE!</v>
      </c>
      <c r="X117" s="159" t="e">
        <v>#VALUE!</v>
      </c>
      <c r="Y117" s="159" t="e">
        <v>#VALUE!</v>
      </c>
      <c r="Z117" s="159" t="e">
        <v>#VALUE!</v>
      </c>
      <c r="AA117" s="159" t="e">
        <v>#VALUE!</v>
      </c>
    </row>
    <row r="119" spans="7:27" ht="18" customHeight="1" x14ac:dyDescent="0.45">
      <c r="H119" s="9" t="s">
        <v>273</v>
      </c>
    </row>
    <row r="120" spans="7:27" ht="18" customHeight="1" x14ac:dyDescent="0.45">
      <c r="G120" s="133">
        <f>I55</f>
        <v>0.63895908813332958</v>
      </c>
      <c r="H120" s="134">
        <f t="array" ref="H120:AA120">TRANSPOSE('Parameters Values'!H11:H30)</f>
        <v>1</v>
      </c>
      <c r="I120" s="134">
        <v>0.9</v>
      </c>
      <c r="J120" s="134">
        <v>0.8</v>
      </c>
      <c r="K120" s="134">
        <v>0.70000000000000007</v>
      </c>
      <c r="L120" s="134">
        <v>0.60000000000000009</v>
      </c>
      <c r="M120" s="134">
        <v>0.50000000000000011</v>
      </c>
      <c r="N120" s="134">
        <v>0.40000000000000013</v>
      </c>
      <c r="O120" s="134">
        <v>0.30000000000000016</v>
      </c>
      <c r="P120" s="134">
        <v>0.20000000000000015</v>
      </c>
      <c r="Q120" s="134">
        <v>0.10000000000000014</v>
      </c>
      <c r="R120" s="134" t="str">
        <v>Not yet defined</v>
      </c>
      <c r="S120" s="134" t="str">
        <v>Not yet defined</v>
      </c>
      <c r="T120" s="134" t="str">
        <v>Not yet defined</v>
      </c>
      <c r="U120" s="134" t="str">
        <v>Not yet defined</v>
      </c>
      <c r="V120" s="134" t="str">
        <v>Not yet defined</v>
      </c>
      <c r="W120" s="134" t="str">
        <v>Not yet defined</v>
      </c>
      <c r="X120" s="134" t="str">
        <v>Not yet defined</v>
      </c>
      <c r="Y120" s="134" t="str">
        <v>Not yet defined</v>
      </c>
      <c r="Z120" s="134" t="str">
        <v>Not yet defined</v>
      </c>
      <c r="AA120" s="134" t="str">
        <v>Not yet defined</v>
      </c>
    </row>
    <row r="121" spans="7:27" ht="18" customHeight="1" x14ac:dyDescent="0.45">
      <c r="G121" s="171">
        <f>'Parameters Values'!D11</f>
        <v>500</v>
      </c>
      <c r="H121" s="122">
        <f t="dataTable" ref="H121:AA140" dt2D="1" dtr="1" r1="I27" r2="I25" ca="1"/>
        <v>1.5752851933950232</v>
      </c>
      <c r="I121" s="122">
        <v>1.3144792116565336</v>
      </c>
      <c r="J121" s="122">
        <v>1.0682785193372237</v>
      </c>
      <c r="K121" s="122">
        <v>0.84170659726180808</v>
      </c>
      <c r="L121" s="122">
        <v>0.63895908813332936</v>
      </c>
      <c r="M121" s="122">
        <v>0.46127893203386616</v>
      </c>
      <c r="N121" s="122">
        <v>0.30572046955699195</v>
      </c>
      <c r="O121" s="122">
        <v>0.16544578112080432</v>
      </c>
      <c r="P121" s="122">
        <v>2.9507385665404229E-2</v>
      </c>
      <c r="Q121" s="122">
        <v>-0.12484140143592026</v>
      </c>
      <c r="R121" s="122" t="e">
        <v>#VALUE!</v>
      </c>
      <c r="S121" s="122" t="e">
        <v>#VALUE!</v>
      </c>
      <c r="T121" s="122" t="e">
        <v>#VALUE!</v>
      </c>
      <c r="U121" s="122" t="e">
        <v>#VALUE!</v>
      </c>
      <c r="V121" s="122" t="e">
        <v>#VALUE!</v>
      </c>
      <c r="W121" s="122" t="e">
        <v>#VALUE!</v>
      </c>
      <c r="X121" s="122" t="e">
        <v>#VALUE!</v>
      </c>
      <c r="Y121" s="122" t="e">
        <v>#VALUE!</v>
      </c>
      <c r="Z121" s="122" t="e">
        <v>#VALUE!</v>
      </c>
      <c r="AA121" s="122" t="e">
        <v>#VALUE!</v>
      </c>
    </row>
    <row r="122" spans="7:27" ht="18" customHeight="1" x14ac:dyDescent="0.45">
      <c r="G122" s="171">
        <f>'Parameters Values'!D12</f>
        <v>520</v>
      </c>
      <c r="H122" s="122">
        <v>1.682683045205243</v>
      </c>
      <c r="I122" s="122">
        <v>1.4069372750899465</v>
      </c>
      <c r="J122" s="122">
        <v>1.1451696226395098</v>
      </c>
      <c r="K122" s="122">
        <v>0.90288879776873876</v>
      </c>
      <c r="L122" s="122">
        <v>0.68531286396609303</v>
      </c>
      <c r="M122" s="122">
        <v>0.49489002910658231</v>
      </c>
      <c r="N122" s="122">
        <v>0.32936322284678465</v>
      </c>
      <c r="O122" s="122">
        <v>0.18178325489071057</v>
      </c>
      <c r="P122" s="122">
        <v>4.060491133622568E-2</v>
      </c>
      <c r="Q122" s="122">
        <v>-0.11765355531400068</v>
      </c>
      <c r="R122" s="122" t="e">
        <v>#VALUE!</v>
      </c>
      <c r="S122" s="122" t="e">
        <v>#VALUE!</v>
      </c>
      <c r="T122" s="122" t="e">
        <v>#VALUE!</v>
      </c>
      <c r="U122" s="122" t="e">
        <v>#VALUE!</v>
      </c>
      <c r="V122" s="122" t="e">
        <v>#VALUE!</v>
      </c>
      <c r="W122" s="122" t="e">
        <v>#VALUE!</v>
      </c>
      <c r="X122" s="122" t="e">
        <v>#VALUE!</v>
      </c>
      <c r="Y122" s="122" t="e">
        <v>#VALUE!</v>
      </c>
      <c r="Z122" s="122" t="e">
        <v>#VALUE!</v>
      </c>
      <c r="AA122" s="122" t="e">
        <v>#VALUE!</v>
      </c>
    </row>
    <row r="123" spans="7:27" ht="18" customHeight="1" x14ac:dyDescent="0.45">
      <c r="G123" s="171">
        <f>'Parameters Values'!D13</f>
        <v>540</v>
      </c>
      <c r="H123" s="122">
        <v>1.7914787978572781</v>
      </c>
      <c r="I123" s="122">
        <v>1.501059380765815</v>
      </c>
      <c r="J123" s="122">
        <v>1.2239063300639019</v>
      </c>
      <c r="K123" s="122">
        <v>0.96587762719077075</v>
      </c>
      <c r="L123" s="122">
        <v>0.73313389565367615</v>
      </c>
      <c r="M123" s="122">
        <v>0.52943599653945683</v>
      </c>
      <c r="N123" s="122">
        <v>0.35343837934370881</v>
      </c>
      <c r="O123" s="122">
        <v>0.19821490623806715</v>
      </c>
      <c r="P123" s="122">
        <v>5.1623242426884985E-2</v>
      </c>
      <c r="Q123" s="122">
        <v>-0.11060355772620778</v>
      </c>
      <c r="R123" s="122" t="e">
        <v>#VALUE!</v>
      </c>
      <c r="S123" s="122" t="e">
        <v>#VALUE!</v>
      </c>
      <c r="T123" s="122" t="e">
        <v>#VALUE!</v>
      </c>
      <c r="U123" s="122" t="e">
        <v>#VALUE!</v>
      </c>
      <c r="V123" s="122" t="e">
        <v>#VALUE!</v>
      </c>
      <c r="W123" s="122" t="e">
        <v>#VALUE!</v>
      </c>
      <c r="X123" s="122" t="e">
        <v>#VALUE!</v>
      </c>
      <c r="Y123" s="122" t="e">
        <v>#VALUE!</v>
      </c>
      <c r="Z123" s="122" t="e">
        <v>#VALUE!</v>
      </c>
      <c r="AA123" s="122" t="e">
        <v>#VALUE!</v>
      </c>
    </row>
    <row r="124" spans="7:27" ht="18" customHeight="1" x14ac:dyDescent="0.45">
      <c r="G124" s="171">
        <f>'Parameters Values'!D14</f>
        <v>560</v>
      </c>
      <c r="H124" s="122">
        <v>1.9014741598831657</v>
      </c>
      <c r="I124" s="122">
        <v>1.5966424234944157</v>
      </c>
      <c r="J124" s="122">
        <v>1.3043182634968424</v>
      </c>
      <c r="K124" s="122">
        <v>1.0305783303644964</v>
      </c>
      <c r="L124" s="122">
        <v>0.78241082259133865</v>
      </c>
      <c r="M124" s="122">
        <v>0.56494789504026399</v>
      </c>
      <c r="N124" s="122">
        <v>0.37797770159372246</v>
      </c>
      <c r="O124" s="122">
        <v>0.21476155165586452</v>
      </c>
      <c r="P124" s="122">
        <v>6.2576127446949181E-2</v>
      </c>
      <c r="Q124" s="122">
        <v>-0.10368076527312586</v>
      </c>
      <c r="R124" s="122" t="e">
        <v>#VALUE!</v>
      </c>
      <c r="S124" s="122" t="e">
        <v>#VALUE!</v>
      </c>
      <c r="T124" s="122" t="e">
        <v>#VALUE!</v>
      </c>
      <c r="U124" s="122" t="e">
        <v>#VALUE!</v>
      </c>
      <c r="V124" s="122" t="e">
        <v>#VALUE!</v>
      </c>
      <c r="W124" s="122" t="e">
        <v>#VALUE!</v>
      </c>
      <c r="X124" s="122" t="e">
        <v>#VALUE!</v>
      </c>
      <c r="Y124" s="122" t="e">
        <v>#VALUE!</v>
      </c>
      <c r="Z124" s="122" t="e">
        <v>#VALUE!</v>
      </c>
      <c r="AA124" s="122" t="e">
        <v>#VALUE!</v>
      </c>
    </row>
    <row r="125" spans="7:27" ht="18" customHeight="1" x14ac:dyDescent="0.45">
      <c r="G125" s="171">
        <f>'Parameters Values'!D15</f>
        <v>580</v>
      </c>
      <c r="H125" s="122">
        <v>2.0124984405898343</v>
      </c>
      <c r="I125" s="122">
        <v>1.6935032148014471</v>
      </c>
      <c r="J125" s="122">
        <v>1.3862397087484806</v>
      </c>
      <c r="K125" s="122">
        <v>1.0968855398223223</v>
      </c>
      <c r="L125" s="122">
        <v>0.83311863631290661</v>
      </c>
      <c r="M125" s="122">
        <v>0.60144990623413541</v>
      </c>
      <c r="N125" s="122">
        <v>0.40301080117624122</v>
      </c>
      <c r="O125" s="122">
        <v>0.23144283990178116</v>
      </c>
      <c r="P125" s="122">
        <v>7.3476184848217718E-2</v>
      </c>
      <c r="Q125" s="122">
        <v>-9.6875576289993881E-2</v>
      </c>
      <c r="R125" s="122" t="e">
        <v>#VALUE!</v>
      </c>
      <c r="S125" s="122" t="e">
        <v>#VALUE!</v>
      </c>
      <c r="T125" s="122" t="e">
        <v>#VALUE!</v>
      </c>
      <c r="U125" s="122" t="e">
        <v>#VALUE!</v>
      </c>
      <c r="V125" s="122" t="e">
        <v>#VALUE!</v>
      </c>
      <c r="W125" s="122" t="e">
        <v>#VALUE!</v>
      </c>
      <c r="X125" s="122" t="e">
        <v>#VALUE!</v>
      </c>
      <c r="Y125" s="122" t="e">
        <v>#VALUE!</v>
      </c>
      <c r="Z125" s="122" t="e">
        <v>#VALUE!</v>
      </c>
      <c r="AA125" s="122" t="e">
        <v>#VALUE!</v>
      </c>
    </row>
    <row r="126" spans="7:27" ht="18" customHeight="1" x14ac:dyDescent="0.45">
      <c r="G126" s="171">
        <f>'Parameters Values'!D16</f>
        <v>600</v>
      </c>
      <c r="H126" s="122">
        <v>2.1244056755386436</v>
      </c>
      <c r="I126" s="122">
        <v>1.7914787978572781</v>
      </c>
      <c r="J126" s="122">
        <v>1.4695133888722745</v>
      </c>
      <c r="K126" s="122">
        <v>1.1646874652634063</v>
      </c>
      <c r="L126" s="122">
        <v>0.88522001207564394</v>
      </c>
      <c r="M126" s="122">
        <v>0.63895908813332958</v>
      </c>
      <c r="N126" s="122">
        <v>0.428565089984833</v>
      </c>
      <c r="O126" s="122">
        <v>0.24827738898215479</v>
      </c>
      <c r="P126" s="122">
        <v>8.4335055002260795E-2</v>
      </c>
      <c r="Q126" s="122">
        <v>-9.0179294547235611E-2</v>
      </c>
      <c r="R126" s="122" t="e">
        <v>#VALUE!</v>
      </c>
      <c r="S126" s="122" t="e">
        <v>#VALUE!</v>
      </c>
      <c r="T126" s="122" t="e">
        <v>#VALUE!</v>
      </c>
      <c r="U126" s="122" t="e">
        <v>#VALUE!</v>
      </c>
      <c r="V126" s="122" t="e">
        <v>#VALUE!</v>
      </c>
      <c r="W126" s="122" t="e">
        <v>#VALUE!</v>
      </c>
      <c r="X126" s="122" t="e">
        <v>#VALUE!</v>
      </c>
      <c r="Y126" s="122" t="e">
        <v>#VALUE!</v>
      </c>
      <c r="Z126" s="122" t="e">
        <v>#VALUE!</v>
      </c>
      <c r="AA126" s="122" t="e">
        <v>#VALUE!</v>
      </c>
    </row>
    <row r="127" spans="7:27" ht="18" customHeight="1" x14ac:dyDescent="0.45">
      <c r="G127" s="171">
        <f>'Parameters Values'!D17</f>
        <v>620</v>
      </c>
      <c r="H127" s="122">
        <v>2.2370715738248412</v>
      </c>
      <c r="I127" s="122">
        <v>1.890425709724973</v>
      </c>
      <c r="J127" s="122">
        <v>1.5539929056356345</v>
      </c>
      <c r="K127" s="122">
        <v>1.2338696693054567</v>
      </c>
      <c r="L127" s="122">
        <v>0.93866698088994838</v>
      </c>
      <c r="M127" s="122">
        <v>0.67748524444562075</v>
      </c>
      <c r="N127" s="122">
        <v>0.45466569821841074</v>
      </c>
      <c r="O127" s="122">
        <v>0.26528289400859228</v>
      </c>
      <c r="P127" s="122">
        <v>9.5163527770923517E-2</v>
      </c>
      <c r="Q127" s="122">
        <v>-8.3584014644518922E-2</v>
      </c>
      <c r="R127" s="122" t="e">
        <v>#VALUE!</v>
      </c>
      <c r="S127" s="122" t="e">
        <v>#VALUE!</v>
      </c>
      <c r="T127" s="122" t="e">
        <v>#VALUE!</v>
      </c>
      <c r="U127" s="122" t="e">
        <v>#VALUE!</v>
      </c>
      <c r="V127" s="122" t="e">
        <v>#VALUE!</v>
      </c>
      <c r="W127" s="122" t="e">
        <v>#VALUE!</v>
      </c>
      <c r="X127" s="122" t="e">
        <v>#VALUE!</v>
      </c>
      <c r="Y127" s="122" t="e">
        <v>#VALUE!</v>
      </c>
      <c r="Z127" s="122" t="e">
        <v>#VALUE!</v>
      </c>
      <c r="AA127" s="122" t="e">
        <v>#VALUE!</v>
      </c>
    </row>
    <row r="128" spans="7:27" ht="18" customHeight="1" x14ac:dyDescent="0.45">
      <c r="G128" s="171">
        <f>'Parameters Values'!D18</f>
        <v>640</v>
      </c>
      <c r="H128" s="122">
        <v>2.3503905559297187</v>
      </c>
      <c r="I128" s="122">
        <v>1.9902186086902049</v>
      </c>
      <c r="J128" s="122">
        <v>1.6395440671516437</v>
      </c>
      <c r="K128" s="122">
        <v>1.3043182634968429</v>
      </c>
      <c r="L128" s="122">
        <v>0.9934028316137955</v>
      </c>
      <c r="M128" s="122">
        <v>0.71703093312395216</v>
      </c>
      <c r="N128" s="122">
        <v>0.48133536929738807</v>
      </c>
      <c r="O128" s="122">
        <v>0.28247621067954487</v>
      </c>
      <c r="P128" s="122">
        <v>0.1059716501704342</v>
      </c>
      <c r="Q128" s="122">
        <v>-7.7082525063121299E-2</v>
      </c>
      <c r="R128" s="122" t="e">
        <v>#VALUE!</v>
      </c>
      <c r="S128" s="122" t="e">
        <v>#VALUE!</v>
      </c>
      <c r="T128" s="122" t="e">
        <v>#VALUE!</v>
      </c>
      <c r="U128" s="122" t="e">
        <v>#VALUE!</v>
      </c>
      <c r="V128" s="122" t="e">
        <v>#VALUE!</v>
      </c>
      <c r="W128" s="122" t="e">
        <v>#VALUE!</v>
      </c>
      <c r="X128" s="122" t="e">
        <v>#VALUE!</v>
      </c>
      <c r="Y128" s="122" t="e">
        <v>#VALUE!</v>
      </c>
      <c r="Z128" s="122" t="e">
        <v>#VALUE!</v>
      </c>
      <c r="AA128" s="122" t="e">
        <v>#VALUE!</v>
      </c>
    </row>
    <row r="129" spans="7:27" ht="18" customHeight="1" x14ac:dyDescent="0.45">
      <c r="G129" s="171">
        <f>'Parameters Values'!D19</f>
        <v>660</v>
      </c>
      <c r="H129" s="122">
        <v>2.4642730278339076</v>
      </c>
      <c r="I129" s="122">
        <v>2.0907485775910284</v>
      </c>
      <c r="J129" s="122">
        <v>1.7260453512348763</v>
      </c>
      <c r="K129" s="122">
        <v>1.3759224493385864</v>
      </c>
      <c r="L129" s="122">
        <v>1.0493641208865725</v>
      </c>
      <c r="M129" s="122">
        <v>0.75759162907641397</v>
      </c>
      <c r="N129" s="122">
        <v>0.50859434164327455</v>
      </c>
      <c r="O129" s="122">
        <v>0.29987341817139379</v>
      </c>
      <c r="P129" s="122">
        <v>0.11676881767826908</v>
      </c>
      <c r="Q129" s="122">
        <v>-7.0668225694256015E-2</v>
      </c>
      <c r="R129" s="122" t="e">
        <v>#VALUE!</v>
      </c>
      <c r="S129" s="122" t="e">
        <v>#VALUE!</v>
      </c>
      <c r="T129" s="122" t="e">
        <v>#VALUE!</v>
      </c>
      <c r="U129" s="122" t="e">
        <v>#VALUE!</v>
      </c>
      <c r="V129" s="122" t="e">
        <v>#VALUE!</v>
      </c>
      <c r="W129" s="122" t="e">
        <v>#VALUE!</v>
      </c>
      <c r="X129" s="122" t="e">
        <v>#VALUE!</v>
      </c>
      <c r="Y129" s="122" t="e">
        <v>#VALUE!</v>
      </c>
      <c r="Z129" s="122" t="e">
        <v>#VALUE!</v>
      </c>
      <c r="AA129" s="122" t="e">
        <v>#VALUE!</v>
      </c>
    </row>
    <row r="130" spans="7:27" ht="18" customHeight="1" x14ac:dyDescent="0.45">
      <c r="G130" s="171">
        <f>'Parameters Values'!D20</f>
        <v>680</v>
      </c>
      <c r="H130" s="122">
        <v>2.5786429559710484</v>
      </c>
      <c r="I130" s="122">
        <v>2.1919213180627302</v>
      </c>
      <c r="J130" s="122">
        <v>1.8133877439601562</v>
      </c>
      <c r="K130" s="122">
        <v>1.4485764048285348</v>
      </c>
      <c r="L130" s="122">
        <v>1.106482672605881</v>
      </c>
      <c r="M130" s="122">
        <v>0.79915604432807741</v>
      </c>
      <c r="N130" s="122">
        <v>0.53646022704721164</v>
      </c>
      <c r="O130" s="122">
        <v>0.31748986450307326</v>
      </c>
      <c r="P130" s="122">
        <v>0.1275638520016833</v>
      </c>
      <c r="Q130" s="122">
        <v>-6.4335057312437383E-2</v>
      </c>
      <c r="R130" s="122" t="e">
        <v>#VALUE!</v>
      </c>
      <c r="S130" s="122" t="e">
        <v>#VALUE!</v>
      </c>
      <c r="T130" s="122" t="e">
        <v>#VALUE!</v>
      </c>
      <c r="U130" s="122" t="e">
        <v>#VALUE!</v>
      </c>
      <c r="V130" s="122" t="e">
        <v>#VALUE!</v>
      </c>
      <c r="W130" s="122" t="e">
        <v>#VALUE!</v>
      </c>
      <c r="X130" s="122" t="e">
        <v>#VALUE!</v>
      </c>
      <c r="Y130" s="122" t="e">
        <v>#VALUE!</v>
      </c>
      <c r="Z130" s="122" t="e">
        <v>#VALUE!</v>
      </c>
      <c r="AA130" s="122" t="e">
        <v>#VALUE!</v>
      </c>
    </row>
    <row r="131" spans="7:27" ht="18" customHeight="1" x14ac:dyDescent="0.45">
      <c r="G131" s="171">
        <f>'Parameters Values'!D21</f>
        <v>700</v>
      </c>
      <c r="H131" s="122">
        <v>2.6934357579201094</v>
      </c>
      <c r="I131" s="122">
        <v>2.2936553737228706</v>
      </c>
      <c r="J131" s="122">
        <v>1.9014741598831657</v>
      </c>
      <c r="K131" s="122">
        <v>1.522180570890435</v>
      </c>
      <c r="L131" s="122">
        <v>1.1646874652634067</v>
      </c>
      <c r="M131" s="122">
        <v>0.84170659726180808</v>
      </c>
      <c r="N131" s="122">
        <v>0.56494789504026399</v>
      </c>
      <c r="O131" s="122">
        <v>0.33534019690669181</v>
      </c>
      <c r="P131" s="122">
        <v>0.13836506756508427</v>
      </c>
      <c r="Q131" s="122">
        <v>-5.8077440966473715E-2</v>
      </c>
      <c r="R131" s="122" t="e">
        <v>#VALUE!</v>
      </c>
      <c r="S131" s="122" t="e">
        <v>#VALUE!</v>
      </c>
      <c r="T131" s="122" t="e">
        <v>#VALUE!</v>
      </c>
      <c r="U131" s="122" t="e">
        <v>#VALUE!</v>
      </c>
      <c r="V131" s="122" t="e">
        <v>#VALUE!</v>
      </c>
      <c r="W131" s="122" t="e">
        <v>#VALUE!</v>
      </c>
      <c r="X131" s="122" t="e">
        <v>#VALUE!</v>
      </c>
      <c r="Y131" s="122" t="e">
        <v>#VALUE!</v>
      </c>
      <c r="Z131" s="122" t="e">
        <v>#VALUE!</v>
      </c>
      <c r="AA131" s="122" t="e">
        <v>#VALUE!</v>
      </c>
    </row>
    <row r="132" spans="7:27" ht="18" customHeight="1" x14ac:dyDescent="0.45">
      <c r="G132" s="171">
        <f>'Parameters Values'!D22</f>
        <v>720</v>
      </c>
      <c r="H132" s="122">
        <v>2.8085964955796885</v>
      </c>
      <c r="I132" s="122">
        <v>2.3958804634088064</v>
      </c>
      <c r="J132" s="122">
        <v>1.9902186086902049</v>
      </c>
      <c r="K132" s="122">
        <v>1.5966424234944157</v>
      </c>
      <c r="L132" s="122">
        <v>1.2239063300639019</v>
      </c>
      <c r="M132" s="122">
        <v>0.88522001207564394</v>
      </c>
      <c r="N132" s="122">
        <v>0.59406937217779876</v>
      </c>
      <c r="O132" s="122">
        <v>0.35343837934370881</v>
      </c>
      <c r="P132" s="122">
        <v>0.14918032853405294</v>
      </c>
      <c r="Q132" s="122">
        <v>-5.1890225652338917E-2</v>
      </c>
      <c r="R132" s="122" t="e">
        <v>#VALUE!</v>
      </c>
      <c r="S132" s="122" t="e">
        <v>#VALUE!</v>
      </c>
      <c r="T132" s="122" t="e">
        <v>#VALUE!</v>
      </c>
      <c r="U132" s="122" t="e">
        <v>#VALUE!</v>
      </c>
      <c r="V132" s="122" t="e">
        <v>#VALUE!</v>
      </c>
      <c r="W132" s="122" t="e">
        <v>#VALUE!</v>
      </c>
      <c r="X132" s="122" t="e">
        <v>#VALUE!</v>
      </c>
      <c r="Y132" s="122" t="e">
        <v>#VALUE!</v>
      </c>
      <c r="Z132" s="122" t="e">
        <v>#VALUE!</v>
      </c>
      <c r="AA132" s="122" t="e">
        <v>#VALUE!</v>
      </c>
    </row>
    <row r="133" spans="7:27" ht="18" customHeight="1" x14ac:dyDescent="0.45">
      <c r="G133" s="171">
        <f>'Parameters Values'!D23</f>
        <v>740</v>
      </c>
      <c r="H133" s="122">
        <v>2.924078343453107</v>
      </c>
      <c r="I133" s="122">
        <v>2.4985359660680859</v>
      </c>
      <c r="J133" s="122">
        <v>2.0795452317800378</v>
      </c>
      <c r="K133" s="122">
        <v>1.6718768298507167</v>
      </c>
      <c r="L133" s="122">
        <v>1.2840674103640026</v>
      </c>
      <c r="M133" s="122">
        <v>0.92966802130153559</v>
      </c>
      <c r="N133" s="122">
        <v>0.62383376435887605</v>
      </c>
      <c r="O133" s="122">
        <v>0.37179769902537241</v>
      </c>
      <c r="P133" s="122">
        <v>0.16001709785121099</v>
      </c>
      <c r="Q133" s="122">
        <v>-4.5768642939591153E-2</v>
      </c>
      <c r="R133" s="122" t="e">
        <v>#VALUE!</v>
      </c>
      <c r="S133" s="122" t="e">
        <v>#VALUE!</v>
      </c>
      <c r="T133" s="122" t="e">
        <v>#VALUE!</v>
      </c>
      <c r="U133" s="122" t="e">
        <v>#VALUE!</v>
      </c>
      <c r="V133" s="122" t="e">
        <v>#VALUE!</v>
      </c>
      <c r="W133" s="122" t="e">
        <v>#VALUE!</v>
      </c>
      <c r="X133" s="122" t="e">
        <v>#VALUE!</v>
      </c>
      <c r="Y133" s="122" t="e">
        <v>#VALUE!</v>
      </c>
      <c r="Z133" s="122" t="e">
        <v>#VALUE!</v>
      </c>
      <c r="AA133" s="122" t="e">
        <v>#VALUE!</v>
      </c>
    </row>
    <row r="134" spans="7:27" ht="18" customHeight="1" x14ac:dyDescent="0.45">
      <c r="G134" s="171">
        <f>'Parameters Values'!D24</f>
        <v>760</v>
      </c>
      <c r="H134" s="122">
        <v>3.0398412991407504</v>
      </c>
      <c r="I134" s="122">
        <v>2.6015695728777883</v>
      </c>
      <c r="J134" s="122">
        <v>2.1693872962199818</v>
      </c>
      <c r="K134" s="122">
        <v>1.7478060859896032</v>
      </c>
      <c r="L134" s="122">
        <v>1.3451003593462199</v>
      </c>
      <c r="M134" s="122">
        <v>0.97501813890640632</v>
      </c>
      <c r="N134" s="122">
        <v>0.65424720919001422</v>
      </c>
      <c r="O134" s="122">
        <v>0.39043076359613504</v>
      </c>
      <c r="P134" s="122">
        <v>0.17088247948672719</v>
      </c>
      <c r="Q134" s="122">
        <v>-3.9708267466017522E-2</v>
      </c>
      <c r="R134" s="122" t="e">
        <v>#VALUE!</v>
      </c>
      <c r="S134" s="122" t="e">
        <v>#VALUE!</v>
      </c>
      <c r="T134" s="122" t="e">
        <v>#VALUE!</v>
      </c>
      <c r="U134" s="122" t="e">
        <v>#VALUE!</v>
      </c>
      <c r="V134" s="122" t="e">
        <v>#VALUE!</v>
      </c>
      <c r="W134" s="122" t="e">
        <v>#VALUE!</v>
      </c>
      <c r="X134" s="122" t="e">
        <v>#VALUE!</v>
      </c>
      <c r="Y134" s="122" t="e">
        <v>#VALUE!</v>
      </c>
      <c r="Z134" s="122" t="e">
        <v>#VALUE!</v>
      </c>
      <c r="AA134" s="122" t="e">
        <v>#VALUE!</v>
      </c>
    </row>
    <row r="135" spans="7:27" ht="18" customHeight="1" x14ac:dyDescent="0.45">
      <c r="G135" s="171">
        <f>'Parameters Values'!D25</f>
        <v>780</v>
      </c>
      <c r="H135" s="122">
        <v>3.1558511025624636</v>
      </c>
      <c r="I135" s="122">
        <v>2.7049361061761812</v>
      </c>
      <c r="J135" s="122">
        <v>2.259686204441099</v>
      </c>
      <c r="K135" s="122">
        <v>1.8243597235411859</v>
      </c>
      <c r="L135" s="122">
        <v>1.4069372750899465</v>
      </c>
      <c r="M135" s="122">
        <v>1.0212344693963304</v>
      </c>
      <c r="N135" s="122">
        <v>0.68531286396609348</v>
      </c>
      <c r="O135" s="122">
        <v>0.4093494905030064</v>
      </c>
      <c r="P135" s="122">
        <v>0.18178325489071079</v>
      </c>
      <c r="Q135" s="122">
        <v>-3.370498240840103E-2</v>
      </c>
      <c r="R135" s="122" t="e">
        <v>#VALUE!</v>
      </c>
      <c r="S135" s="122" t="e">
        <v>#VALUE!</v>
      </c>
      <c r="T135" s="122" t="e">
        <v>#VALUE!</v>
      </c>
      <c r="U135" s="122" t="e">
        <v>#VALUE!</v>
      </c>
      <c r="V135" s="122" t="e">
        <v>#VALUE!</v>
      </c>
      <c r="W135" s="122" t="e">
        <v>#VALUE!</v>
      </c>
      <c r="X135" s="122" t="e">
        <v>#VALUE!</v>
      </c>
      <c r="Y135" s="122" t="e">
        <v>#VALUE!</v>
      </c>
      <c r="Z135" s="122" t="e">
        <v>#VALUE!</v>
      </c>
      <c r="AA135" s="122" t="e">
        <v>#VALUE!</v>
      </c>
    </row>
    <row r="136" spans="7:27" ht="18" customHeight="1" x14ac:dyDescent="0.45">
      <c r="G136" s="171">
        <f>'Parameters Values'!D26</f>
        <v>800</v>
      </c>
      <c r="H136" s="122">
        <v>3.272078332493713</v>
      </c>
      <c r="I136" s="122">
        <v>2.8085964955796885</v>
      </c>
      <c r="J136" s="122">
        <v>2.3503905559297187</v>
      </c>
      <c r="K136" s="122">
        <v>1.9014741598831657</v>
      </c>
      <c r="L136" s="122">
        <v>1.4695133888722745</v>
      </c>
      <c r="M136" s="122">
        <v>1.0682785193372242</v>
      </c>
      <c r="N136" s="122">
        <v>0.71703093312395216</v>
      </c>
      <c r="O136" s="122">
        <v>0.428565089984833</v>
      </c>
      <c r="P136" s="122">
        <v>0.19272591446180587</v>
      </c>
      <c r="Q136" s="122">
        <v>-2.7754949192249745E-2</v>
      </c>
      <c r="R136" s="122" t="e">
        <v>#VALUE!</v>
      </c>
      <c r="S136" s="122" t="e">
        <v>#VALUE!</v>
      </c>
      <c r="T136" s="122" t="e">
        <v>#VALUE!</v>
      </c>
      <c r="U136" s="122" t="e">
        <v>#VALUE!</v>
      </c>
      <c r="V136" s="122" t="e">
        <v>#VALUE!</v>
      </c>
      <c r="W136" s="122" t="e">
        <v>#VALUE!</v>
      </c>
      <c r="X136" s="122" t="e">
        <v>#VALUE!</v>
      </c>
      <c r="Y136" s="122" t="e">
        <v>#VALUE!</v>
      </c>
      <c r="Z136" s="122" t="e">
        <v>#VALUE!</v>
      </c>
      <c r="AA136" s="122" t="e">
        <v>#VALUE!</v>
      </c>
    </row>
    <row r="137" spans="7:27" ht="18" customHeight="1" x14ac:dyDescent="0.45">
      <c r="G137" s="171">
        <f>'Parameters Values'!D27</f>
        <v>820</v>
      </c>
      <c r="H137" s="122">
        <v>3.3884976522735837</v>
      </c>
      <c r="I137" s="122">
        <v>2.9125168970343798</v>
      </c>
      <c r="J137" s="122">
        <v>2.4414552812167449</v>
      </c>
      <c r="K137" s="122">
        <v>1.9790922510844373</v>
      </c>
      <c r="L137" s="122">
        <v>1.5327675334127342</v>
      </c>
      <c r="M137" s="122">
        <v>1.1161099812584139</v>
      </c>
      <c r="N137" s="122">
        <v>0.74939873710863747</v>
      </c>
      <c r="O137" s="122">
        <v>0.44808804306003536</v>
      </c>
      <c r="P137" s="122">
        <v>0.20371668470701465</v>
      </c>
      <c r="Q137" s="122">
        <v>-2.1854580828238546E-2</v>
      </c>
      <c r="R137" s="122" t="e">
        <v>#VALUE!</v>
      </c>
      <c r="S137" s="122" t="e">
        <v>#VALUE!</v>
      </c>
      <c r="T137" s="122" t="e">
        <v>#VALUE!</v>
      </c>
      <c r="U137" s="122" t="e">
        <v>#VALUE!</v>
      </c>
      <c r="V137" s="122" t="e">
        <v>#VALUE!</v>
      </c>
      <c r="W137" s="122" t="e">
        <v>#VALUE!</v>
      </c>
      <c r="X137" s="122" t="e">
        <v>#VALUE!</v>
      </c>
      <c r="Y137" s="122" t="e">
        <v>#VALUE!</v>
      </c>
      <c r="Z137" s="122" t="e">
        <v>#VALUE!</v>
      </c>
      <c r="AA137" s="122" t="e">
        <v>#VALUE!</v>
      </c>
    </row>
    <row r="138" spans="7:27" ht="18" customHeight="1" x14ac:dyDescent="0.45">
      <c r="G138" s="171">
        <f>'Parameters Values'!D28</f>
        <v>840</v>
      </c>
      <c r="H138" s="122">
        <v>3.5050871802013646</v>
      </c>
      <c r="I138" s="122">
        <v>3.0166679387890074</v>
      </c>
      <c r="J138" s="122">
        <v>2.5328408573502892</v>
      </c>
      <c r="K138" s="122">
        <v>2.0571627931355367</v>
      </c>
      <c r="L138" s="122">
        <v>1.5966424234944165</v>
      </c>
      <c r="M138" s="122">
        <v>1.1646874652634067</v>
      </c>
      <c r="N138" s="122">
        <v>0.78241082259133865</v>
      </c>
      <c r="O138" s="122">
        <v>0.46792807585793161</v>
      </c>
      <c r="P138" s="122">
        <v>0.21476155165586497</v>
      </c>
      <c r="Q138" s="122">
        <v>-1.6000518363690652E-2</v>
      </c>
      <c r="R138" s="122" t="e">
        <v>#VALUE!</v>
      </c>
      <c r="S138" s="122" t="e">
        <v>#VALUE!</v>
      </c>
      <c r="T138" s="122" t="e">
        <v>#VALUE!</v>
      </c>
      <c r="U138" s="122" t="e">
        <v>#VALUE!</v>
      </c>
      <c r="V138" s="122" t="e">
        <v>#VALUE!</v>
      </c>
      <c r="W138" s="122" t="e">
        <v>#VALUE!</v>
      </c>
      <c r="X138" s="122" t="e">
        <v>#VALUE!</v>
      </c>
      <c r="Y138" s="122" t="e">
        <v>#VALUE!</v>
      </c>
      <c r="Z138" s="122" t="e">
        <v>#VALUE!</v>
      </c>
      <c r="AA138" s="122" t="e">
        <v>#VALUE!</v>
      </c>
    </row>
    <row r="139" spans="7:27" ht="18" customHeight="1" x14ac:dyDescent="0.45">
      <c r="G139" s="171">
        <f>'Parameters Values'!D29</f>
        <v>860</v>
      </c>
      <c r="H139" s="122">
        <v>3.6218279637268695</v>
      </c>
      <c r="I139" s="122">
        <v>3.1210240782395058</v>
      </c>
      <c r="J139" s="122">
        <v>2.6245126067808431</v>
      </c>
      <c r="K139" s="122">
        <v>2.1356400048130557</v>
      </c>
      <c r="L139" s="122">
        <v>1.6610847830156072</v>
      </c>
      <c r="M139" s="122">
        <v>1.2139691599981806</v>
      </c>
      <c r="N139" s="122">
        <v>0.81605911201783243</v>
      </c>
      <c r="O139" s="122">
        <v>0.48809413161531912</v>
      </c>
      <c r="P139" s="122">
        <v>0.22586628099997719</v>
      </c>
      <c r="Q139" s="122">
        <v>-1.0189610021149154E-2</v>
      </c>
      <c r="R139" s="122" t="e">
        <v>#VALUE!</v>
      </c>
      <c r="S139" s="122" t="e">
        <v>#VALUE!</v>
      </c>
      <c r="T139" s="122" t="e">
        <v>#VALUE!</v>
      </c>
      <c r="U139" s="122" t="e">
        <v>#VALUE!</v>
      </c>
      <c r="V139" s="122" t="e">
        <v>#VALUE!</v>
      </c>
      <c r="W139" s="122" t="e">
        <v>#VALUE!</v>
      </c>
      <c r="X139" s="122" t="e">
        <v>#VALUE!</v>
      </c>
      <c r="Y139" s="122" t="e">
        <v>#VALUE!</v>
      </c>
      <c r="Z139" s="122" t="e">
        <v>#VALUE!</v>
      </c>
      <c r="AA139" s="122" t="e">
        <v>#VALUE!</v>
      </c>
    </row>
    <row r="140" spans="7:27" ht="18" customHeight="1" x14ac:dyDescent="0.45">
      <c r="G140" s="171">
        <f>'Parameters Values'!D30</f>
        <v>880</v>
      </c>
      <c r="H140" s="122">
        <v>3.7387035398309649</v>
      </c>
      <c r="I140" s="122">
        <v>3.2255630545196219</v>
      </c>
      <c r="J140" s="122">
        <v>2.7164400769920394</v>
      </c>
      <c r="K140" s="122">
        <v>2.2144830155366124</v>
      </c>
      <c r="L140" s="122">
        <v>1.7260453512348772</v>
      </c>
      <c r="M140" s="122">
        <v>1.2639134111414645</v>
      </c>
      <c r="N140" s="122">
        <v>0.85033308868919755</v>
      </c>
      <c r="O140" s="122">
        <v>0.50859434164327455</v>
      </c>
      <c r="P140" s="122">
        <v>0.23703643535518815</v>
      </c>
      <c r="Q140" s="122">
        <v>-4.4188926620776225E-3</v>
      </c>
      <c r="R140" s="122" t="e">
        <v>#VALUE!</v>
      </c>
      <c r="S140" s="122" t="e">
        <v>#VALUE!</v>
      </c>
      <c r="T140" s="122" t="e">
        <v>#VALUE!</v>
      </c>
      <c r="U140" s="122" t="e">
        <v>#VALUE!</v>
      </c>
      <c r="V140" s="122" t="e">
        <v>#VALUE!</v>
      </c>
      <c r="W140" s="122" t="e">
        <v>#VALUE!</v>
      </c>
      <c r="X140" s="122" t="e">
        <v>#VALUE!</v>
      </c>
      <c r="Y140" s="122" t="e">
        <v>#VALUE!</v>
      </c>
      <c r="Z140" s="122" t="e">
        <v>#VALUE!</v>
      </c>
      <c r="AA140" s="122" t="e">
        <v>#VALUE!</v>
      </c>
    </row>
  </sheetData>
  <mergeCells count="2">
    <mergeCell ref="I32:K32"/>
    <mergeCell ref="J24:K24"/>
  </mergeCells>
  <pageMargins left="0.70866141732283472" right="0.70866141732283472" top="0.74803149606299213" bottom="0.74803149606299213" header="0.31496062992125984" footer="0.31496062992125984"/>
  <pageSetup paperSize="9" scale="68" orientation="landscape" r:id="rId1"/>
  <rowBreaks count="2" manualBreakCount="2">
    <brk id="19" min="1" max="13" man="1"/>
    <brk id="35" min="1"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3114" r:id="rId4" name="Drop Down 42">
              <controlPr defaultSize="0" autoLine="0" autoPict="0">
                <anchor moveWithCells="1">
                  <from>
                    <xdr:col>6</xdr:col>
                    <xdr:colOff>1704975</xdr:colOff>
                    <xdr:row>31</xdr:row>
                    <xdr:rowOff>219075</xdr:rowOff>
                  </from>
                  <to>
                    <xdr:col>7</xdr:col>
                    <xdr:colOff>1038225</xdr:colOff>
                    <xdr:row>32</xdr:row>
                    <xdr:rowOff>209550</xdr:rowOff>
                  </to>
                </anchor>
              </controlPr>
            </control>
          </mc:Choice>
        </mc:AlternateContent>
        <mc:AlternateContent xmlns:mc="http://schemas.openxmlformats.org/markup-compatibility/2006">
          <mc:Choice Requires="x14">
            <control shapeId="3115" r:id="rId5" name="Drop Down 43">
              <controlPr defaultSize="0" autoLine="0" autoPict="0">
                <anchor moveWithCells="1">
                  <from>
                    <xdr:col>6</xdr:col>
                    <xdr:colOff>504825</xdr:colOff>
                    <xdr:row>31</xdr:row>
                    <xdr:rowOff>9525</xdr:rowOff>
                  </from>
                  <to>
                    <xdr:col>7</xdr:col>
                    <xdr:colOff>1038225</xdr:colOff>
                    <xdr:row>31</xdr:row>
                    <xdr:rowOff>219075</xdr:rowOff>
                  </to>
                </anchor>
              </controlPr>
            </control>
          </mc:Choice>
        </mc:AlternateContent>
        <mc:AlternateContent xmlns:mc="http://schemas.openxmlformats.org/markup-compatibility/2006">
          <mc:Choice Requires="x14">
            <control shapeId="3116" r:id="rId6" name="Drop Down 44">
              <controlPr defaultSize="0" autoLine="0" autoPict="0">
                <anchor>
                  <from>
                    <xdr:col>6</xdr:col>
                    <xdr:colOff>1704975</xdr:colOff>
                    <xdr:row>28</xdr:row>
                    <xdr:rowOff>28575</xdr:rowOff>
                  </from>
                  <to>
                    <xdr:col>7</xdr:col>
                    <xdr:colOff>1038225</xdr:colOff>
                    <xdr:row>29</xdr:row>
                    <xdr:rowOff>9525</xdr:rowOff>
                  </to>
                </anchor>
              </controlPr>
            </control>
          </mc:Choice>
        </mc:AlternateContent>
        <mc:AlternateContent xmlns:mc="http://schemas.openxmlformats.org/markup-compatibility/2006">
          <mc:Choice Requires="x14">
            <control shapeId="3118" r:id="rId7" name="Drop Down 46">
              <controlPr defaultSize="0" autoLine="0" autoPict="0">
                <anchor>
                  <from>
                    <xdr:col>6</xdr:col>
                    <xdr:colOff>1704975</xdr:colOff>
                    <xdr:row>21</xdr:row>
                    <xdr:rowOff>9525</xdr:rowOff>
                  </from>
                  <to>
                    <xdr:col>7</xdr:col>
                    <xdr:colOff>1038225</xdr:colOff>
                    <xdr:row>22</xdr:row>
                    <xdr:rowOff>9525</xdr:rowOff>
                  </to>
                </anchor>
              </controlPr>
            </control>
          </mc:Choice>
        </mc:AlternateContent>
        <mc:AlternateContent xmlns:mc="http://schemas.openxmlformats.org/markup-compatibility/2006">
          <mc:Choice Requires="x14">
            <control shapeId="3141" r:id="rId8" name="Drop Down 69">
              <controlPr defaultSize="0" autoLine="0" autoPict="0">
                <anchor>
                  <from>
                    <xdr:col>6</xdr:col>
                    <xdr:colOff>1704975</xdr:colOff>
                    <xdr:row>26</xdr:row>
                    <xdr:rowOff>28575</xdr:rowOff>
                  </from>
                  <to>
                    <xdr:col>7</xdr:col>
                    <xdr:colOff>1038225</xdr:colOff>
                    <xdr:row>27</xdr:row>
                    <xdr:rowOff>9525</xdr:rowOff>
                  </to>
                </anchor>
              </controlPr>
            </control>
          </mc:Choice>
        </mc:AlternateContent>
        <mc:AlternateContent xmlns:mc="http://schemas.openxmlformats.org/markup-compatibility/2006">
          <mc:Choice Requires="x14">
            <control shapeId="3142" r:id="rId9" name="Drop Down 70">
              <controlPr defaultSize="0" autoLine="0" autoPict="0">
                <anchor>
                  <from>
                    <xdr:col>6</xdr:col>
                    <xdr:colOff>1704975</xdr:colOff>
                    <xdr:row>23</xdr:row>
                    <xdr:rowOff>19050</xdr:rowOff>
                  </from>
                  <to>
                    <xdr:col>7</xdr:col>
                    <xdr:colOff>1038225</xdr:colOff>
                    <xdr:row>24</xdr:row>
                    <xdr:rowOff>9525</xdr:rowOff>
                  </to>
                </anchor>
              </controlPr>
            </control>
          </mc:Choice>
        </mc:AlternateContent>
        <mc:AlternateContent xmlns:mc="http://schemas.openxmlformats.org/markup-compatibility/2006">
          <mc:Choice Requires="x14">
            <control shapeId="3160" r:id="rId10" name="Drop Down 88">
              <controlPr defaultSize="0" autoLine="0" autoPict="0">
                <anchor moveWithCells="1">
                  <from>
                    <xdr:col>6</xdr:col>
                    <xdr:colOff>1695450</xdr:colOff>
                    <xdr:row>24</xdr:row>
                    <xdr:rowOff>19050</xdr:rowOff>
                  </from>
                  <to>
                    <xdr:col>7</xdr:col>
                    <xdr:colOff>1038225</xdr:colOff>
                    <xdr:row>25</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Z30"/>
  <sheetViews>
    <sheetView showGridLines="0" view="pageBreakPreview" zoomScale="85" zoomScaleNormal="70" zoomScaleSheetLayoutView="85" workbookViewId="0">
      <pane ySplit="5" topLeftCell="A8" activePane="bottomLeft" state="frozen"/>
      <selection pane="bottomLeft" activeCell="B2" sqref="B2"/>
    </sheetView>
  </sheetViews>
  <sheetFormatPr defaultColWidth="9.1328125" defaultRowHeight="18" customHeight="1" x14ac:dyDescent="0.45"/>
  <cols>
    <col min="1" max="1" width="3.73046875" style="7" customWidth="1"/>
    <col min="2" max="5" width="19.86328125" style="7" customWidth="1"/>
    <col min="6" max="6" width="18.265625" style="7" customWidth="1"/>
    <col min="7" max="7" width="44.73046875" style="7" customWidth="1"/>
    <col min="8" max="8" width="19.86328125" style="7" customWidth="1"/>
    <col min="9" max="9" width="25.1328125" style="7" customWidth="1"/>
    <col min="10" max="10" width="9.1328125" style="7"/>
    <col min="11" max="22" width="2.265625" style="7" customWidth="1"/>
    <col min="23" max="16384" width="9.1328125" style="7"/>
  </cols>
  <sheetData>
    <row r="2" spans="2:26" ht="18" customHeight="1" x14ac:dyDescent="0.45">
      <c r="B2" s="6" t="str">
        <f>'Usage notes'!B2</f>
        <v>Save As You Sail Modelling Tool</v>
      </c>
      <c r="C2" s="6"/>
      <c r="H2" s="167" t="s">
        <v>254</v>
      </c>
      <c r="I2" s="167"/>
    </row>
    <row r="3" spans="2:26" ht="18" customHeight="1" x14ac:dyDescent="0.45">
      <c r="B3" s="8" t="str">
        <f>'Usage notes'!B3</f>
        <v xml:space="preserve">Sustainable Shipping Initiative </v>
      </c>
      <c r="C3" s="8"/>
      <c r="I3" s="26"/>
    </row>
    <row r="4" spans="2:26" ht="18" customHeight="1" x14ac:dyDescent="0.45">
      <c r="B4" s="9" t="s">
        <v>199</v>
      </c>
      <c r="C4" s="9"/>
      <c r="I4" s="88" t="s">
        <v>158</v>
      </c>
    </row>
    <row r="7" spans="2:26" s="9" customFormat="1" ht="18" customHeight="1" x14ac:dyDescent="0.45">
      <c r="B7" s="11" t="s">
        <v>198</v>
      </c>
      <c r="C7" s="11"/>
      <c r="D7" s="11"/>
      <c r="E7" s="11"/>
      <c r="F7" s="11"/>
      <c r="G7" s="11"/>
      <c r="H7" s="11"/>
      <c r="I7" s="11"/>
    </row>
    <row r="9" spans="2:26" s="85" customFormat="1" ht="33" customHeight="1" x14ac:dyDescent="0.45">
      <c r="B9" s="145" t="s">
        <v>259</v>
      </c>
      <c r="C9" s="145" t="s">
        <v>260</v>
      </c>
      <c r="D9" s="146" t="s">
        <v>9</v>
      </c>
      <c r="E9" s="146" t="s">
        <v>16</v>
      </c>
      <c r="F9" s="146" t="s">
        <v>40</v>
      </c>
      <c r="G9" s="147" t="s">
        <v>42</v>
      </c>
      <c r="H9" s="148" t="s">
        <v>58</v>
      </c>
      <c r="I9" s="148" t="s">
        <v>200</v>
      </c>
    </row>
    <row r="10" spans="2:26" ht="18" customHeight="1" x14ac:dyDescent="0.45">
      <c r="V10" s="47"/>
      <c r="W10" s="47"/>
      <c r="X10" s="47"/>
      <c r="Y10" s="47"/>
      <c r="Z10" s="47"/>
    </row>
    <row r="11" spans="2:26" ht="18" customHeight="1" x14ac:dyDescent="0.45">
      <c r="B11" s="113" t="s">
        <v>261</v>
      </c>
      <c r="C11" s="77" t="s">
        <v>257</v>
      </c>
      <c r="D11" s="170">
        <v>500</v>
      </c>
      <c r="E11" s="21">
        <v>0.8</v>
      </c>
      <c r="F11" s="111">
        <v>0.03</v>
      </c>
      <c r="G11" s="112" t="s">
        <v>43</v>
      </c>
      <c r="H11" s="111">
        <v>1</v>
      </c>
      <c r="I11" s="114">
        <v>6000</v>
      </c>
      <c r="V11" s="47"/>
      <c r="W11" s="47"/>
      <c r="X11" s="47"/>
      <c r="Y11" s="47"/>
      <c r="Z11" s="47"/>
    </row>
    <row r="12" spans="2:26" ht="18" customHeight="1" x14ac:dyDescent="0.45">
      <c r="B12" s="113" t="s">
        <v>262</v>
      </c>
      <c r="C12" s="77" t="s">
        <v>255</v>
      </c>
      <c r="D12" s="170">
        <f t="shared" ref="D12:D30" si="0">D11+20</f>
        <v>520</v>
      </c>
      <c r="E12" s="21">
        <f>E11-10%</f>
        <v>0.70000000000000007</v>
      </c>
      <c r="F12" s="111">
        <v>0.04</v>
      </c>
      <c r="G12" s="112" t="s">
        <v>44</v>
      </c>
      <c r="H12" s="111">
        <v>0.9</v>
      </c>
      <c r="I12" s="114">
        <v>5000</v>
      </c>
      <c r="V12" s="47"/>
      <c r="W12" s="47"/>
      <c r="X12" s="48"/>
      <c r="Y12" s="47"/>
      <c r="Z12" s="47"/>
    </row>
    <row r="13" spans="2:26" ht="18" customHeight="1" x14ac:dyDescent="0.45">
      <c r="B13" s="113" t="s">
        <v>263</v>
      </c>
      <c r="C13" s="77" t="s">
        <v>265</v>
      </c>
      <c r="D13" s="170">
        <f t="shared" si="0"/>
        <v>540</v>
      </c>
      <c r="E13" s="21">
        <f t="shared" ref="E13:E16" si="1">E12-10%</f>
        <v>0.60000000000000009</v>
      </c>
      <c r="F13" s="111">
        <v>0.05</v>
      </c>
      <c r="G13" s="112" t="s">
        <v>45</v>
      </c>
      <c r="H13" s="111">
        <v>0.8</v>
      </c>
      <c r="I13" s="114">
        <v>4000</v>
      </c>
      <c r="V13" s="47"/>
      <c r="W13" s="47"/>
      <c r="X13" s="48"/>
      <c r="Y13" s="47"/>
      <c r="Z13" s="47"/>
    </row>
    <row r="14" spans="2:26" ht="18" customHeight="1" x14ac:dyDescent="0.45">
      <c r="B14" s="113" t="s">
        <v>264</v>
      </c>
      <c r="C14" s="77" t="s">
        <v>266</v>
      </c>
      <c r="D14" s="170">
        <f t="shared" si="0"/>
        <v>560</v>
      </c>
      <c r="E14" s="21">
        <f t="shared" si="1"/>
        <v>0.50000000000000011</v>
      </c>
      <c r="F14" s="111">
        <v>0.06</v>
      </c>
      <c r="G14" s="112" t="s">
        <v>46</v>
      </c>
      <c r="H14" s="111">
        <v>0.70000000000000007</v>
      </c>
      <c r="I14" s="115" t="s">
        <v>211</v>
      </c>
      <c r="V14" s="47"/>
      <c r="W14" s="47"/>
      <c r="X14" s="48"/>
      <c r="Y14" s="47"/>
      <c r="Z14" s="47"/>
    </row>
    <row r="15" spans="2:26" ht="18" customHeight="1" x14ac:dyDescent="0.45">
      <c r="B15" s="113" t="s">
        <v>211</v>
      </c>
      <c r="C15" s="113" t="s">
        <v>211</v>
      </c>
      <c r="D15" s="170">
        <f t="shared" si="0"/>
        <v>580</v>
      </c>
      <c r="E15" s="21">
        <f t="shared" si="1"/>
        <v>0.40000000000000013</v>
      </c>
      <c r="F15" s="111">
        <v>7.0000000000000007E-2</v>
      </c>
      <c r="G15" s="112" t="s">
        <v>47</v>
      </c>
      <c r="H15" s="111">
        <v>0.60000000000000009</v>
      </c>
      <c r="I15" s="115" t="s">
        <v>211</v>
      </c>
      <c r="V15" s="47"/>
      <c r="W15" s="47"/>
      <c r="X15" s="48"/>
      <c r="Y15" s="47"/>
      <c r="Z15" s="47"/>
    </row>
    <row r="16" spans="2:26" ht="18" customHeight="1" x14ac:dyDescent="0.45">
      <c r="B16" s="113" t="s">
        <v>211</v>
      </c>
      <c r="C16" s="113" t="s">
        <v>211</v>
      </c>
      <c r="D16" s="170">
        <f t="shared" si="0"/>
        <v>600</v>
      </c>
      <c r="E16" s="21">
        <f t="shared" si="1"/>
        <v>0.30000000000000016</v>
      </c>
      <c r="F16" s="111">
        <v>0.08</v>
      </c>
      <c r="G16" s="112" t="s">
        <v>48</v>
      </c>
      <c r="H16" s="111">
        <v>0.50000000000000011</v>
      </c>
      <c r="I16" s="115" t="s">
        <v>211</v>
      </c>
      <c r="V16" s="47"/>
      <c r="W16" s="47"/>
      <c r="X16" s="48"/>
      <c r="Y16" s="47"/>
      <c r="Z16" s="47"/>
    </row>
    <row r="17" spans="2:26" ht="18" customHeight="1" x14ac:dyDescent="0.45">
      <c r="B17" s="113" t="s">
        <v>211</v>
      </c>
      <c r="C17" s="113" t="s">
        <v>211</v>
      </c>
      <c r="D17" s="170">
        <f t="shared" si="0"/>
        <v>620</v>
      </c>
      <c r="E17" s="21" t="s">
        <v>211</v>
      </c>
      <c r="F17" s="111">
        <v>0.09</v>
      </c>
      <c r="G17" s="112" t="s">
        <v>51</v>
      </c>
      <c r="H17" s="111">
        <v>0.40000000000000013</v>
      </c>
      <c r="I17" s="115" t="s">
        <v>211</v>
      </c>
      <c r="V17" s="47"/>
      <c r="W17" s="47"/>
      <c r="X17" s="48"/>
      <c r="Y17" s="47"/>
      <c r="Z17" s="47"/>
    </row>
    <row r="18" spans="2:26" ht="18" customHeight="1" x14ac:dyDescent="0.45">
      <c r="B18" s="113" t="s">
        <v>211</v>
      </c>
      <c r="C18" s="113" t="s">
        <v>211</v>
      </c>
      <c r="D18" s="170">
        <f t="shared" si="0"/>
        <v>640</v>
      </c>
      <c r="E18" s="21" t="s">
        <v>211</v>
      </c>
      <c r="F18" s="111">
        <v>0.1</v>
      </c>
      <c r="G18" s="112" t="s">
        <v>52</v>
      </c>
      <c r="H18" s="111">
        <v>0.30000000000000016</v>
      </c>
      <c r="I18" s="115" t="s">
        <v>211</v>
      </c>
      <c r="V18" s="47"/>
      <c r="W18" s="47"/>
      <c r="X18" s="48"/>
      <c r="Y18" s="47"/>
      <c r="Z18" s="47"/>
    </row>
    <row r="19" spans="2:26" ht="18" customHeight="1" x14ac:dyDescent="0.45">
      <c r="B19" s="113" t="s">
        <v>211</v>
      </c>
      <c r="C19" s="113" t="s">
        <v>211</v>
      </c>
      <c r="D19" s="170">
        <f t="shared" si="0"/>
        <v>660</v>
      </c>
      <c r="E19" s="21" t="s">
        <v>211</v>
      </c>
      <c r="F19" s="111">
        <v>0.11</v>
      </c>
      <c r="G19" s="112" t="s">
        <v>50</v>
      </c>
      <c r="H19" s="111">
        <v>0.20000000000000015</v>
      </c>
      <c r="I19" s="115" t="s">
        <v>211</v>
      </c>
      <c r="V19" s="47"/>
      <c r="W19" s="47"/>
      <c r="X19" s="48"/>
      <c r="Y19" s="47"/>
      <c r="Z19" s="47"/>
    </row>
    <row r="20" spans="2:26" ht="18" customHeight="1" x14ac:dyDescent="0.45">
      <c r="B20" s="113" t="s">
        <v>211</v>
      </c>
      <c r="C20" s="113" t="s">
        <v>211</v>
      </c>
      <c r="D20" s="170">
        <f t="shared" si="0"/>
        <v>680</v>
      </c>
      <c r="E20" s="21" t="s">
        <v>211</v>
      </c>
      <c r="F20" s="111">
        <v>0.12</v>
      </c>
      <c r="G20" s="116" t="s">
        <v>211</v>
      </c>
      <c r="H20" s="111">
        <v>0.10000000000000014</v>
      </c>
      <c r="I20" s="115" t="s">
        <v>211</v>
      </c>
      <c r="V20" s="47"/>
      <c r="W20" s="47"/>
      <c r="X20" s="48"/>
      <c r="Y20" s="47"/>
      <c r="Z20" s="47"/>
    </row>
    <row r="21" spans="2:26" ht="18" customHeight="1" x14ac:dyDescent="0.45">
      <c r="B21" s="113" t="s">
        <v>211</v>
      </c>
      <c r="C21" s="113" t="s">
        <v>211</v>
      </c>
      <c r="D21" s="19">
        <f t="shared" si="0"/>
        <v>700</v>
      </c>
      <c r="E21" s="21" t="s">
        <v>211</v>
      </c>
      <c r="F21" s="112" t="s">
        <v>211</v>
      </c>
      <c r="G21" s="116" t="s">
        <v>211</v>
      </c>
      <c r="H21" s="21" t="s">
        <v>211</v>
      </c>
      <c r="I21" s="115" t="s">
        <v>211</v>
      </c>
      <c r="V21" s="47"/>
      <c r="W21" s="47"/>
      <c r="X21" s="48"/>
      <c r="Y21" s="47"/>
      <c r="Z21" s="47"/>
    </row>
    <row r="22" spans="2:26" ht="18" customHeight="1" x14ac:dyDescent="0.45">
      <c r="B22" s="113" t="s">
        <v>211</v>
      </c>
      <c r="C22" s="113" t="s">
        <v>211</v>
      </c>
      <c r="D22" s="19">
        <f t="shared" si="0"/>
        <v>720</v>
      </c>
      <c r="E22" s="21" t="s">
        <v>211</v>
      </c>
      <c r="F22" s="21" t="s">
        <v>211</v>
      </c>
      <c r="G22" s="116" t="s">
        <v>211</v>
      </c>
      <c r="H22" s="21" t="s">
        <v>211</v>
      </c>
      <c r="I22" s="115" t="s">
        <v>211</v>
      </c>
      <c r="V22" s="47"/>
      <c r="W22" s="47"/>
      <c r="X22" s="48"/>
      <c r="Y22" s="47"/>
      <c r="Z22" s="47"/>
    </row>
    <row r="23" spans="2:26" ht="18" customHeight="1" x14ac:dyDescent="0.45">
      <c r="B23" s="113" t="s">
        <v>211</v>
      </c>
      <c r="C23" s="113" t="s">
        <v>211</v>
      </c>
      <c r="D23" s="19">
        <f t="shared" si="0"/>
        <v>740</v>
      </c>
      <c r="E23" s="21" t="s">
        <v>211</v>
      </c>
      <c r="F23" s="21" t="s">
        <v>211</v>
      </c>
      <c r="G23" s="116" t="s">
        <v>211</v>
      </c>
      <c r="H23" s="21" t="s">
        <v>211</v>
      </c>
      <c r="I23" s="115" t="s">
        <v>211</v>
      </c>
      <c r="V23" s="47"/>
      <c r="W23" s="47"/>
      <c r="X23" s="49"/>
      <c r="Y23" s="47"/>
      <c r="Z23" s="47"/>
    </row>
    <row r="24" spans="2:26" ht="18" customHeight="1" x14ac:dyDescent="0.45">
      <c r="B24" s="113" t="s">
        <v>211</v>
      </c>
      <c r="C24" s="113" t="s">
        <v>211</v>
      </c>
      <c r="D24" s="19">
        <f t="shared" si="0"/>
        <v>760</v>
      </c>
      <c r="E24" s="21" t="s">
        <v>211</v>
      </c>
      <c r="F24" s="21" t="s">
        <v>211</v>
      </c>
      <c r="G24" s="116" t="s">
        <v>211</v>
      </c>
      <c r="H24" s="21" t="s">
        <v>211</v>
      </c>
      <c r="I24" s="115" t="s">
        <v>211</v>
      </c>
      <c r="V24" s="47"/>
      <c r="W24" s="47"/>
      <c r="X24" s="47"/>
      <c r="Y24" s="47"/>
      <c r="Z24" s="47"/>
    </row>
    <row r="25" spans="2:26" ht="18" customHeight="1" x14ac:dyDescent="0.45">
      <c r="B25" s="113" t="s">
        <v>211</v>
      </c>
      <c r="C25" s="113" t="s">
        <v>211</v>
      </c>
      <c r="D25" s="19">
        <f t="shared" si="0"/>
        <v>780</v>
      </c>
      <c r="E25" s="21" t="s">
        <v>211</v>
      </c>
      <c r="F25" s="21" t="s">
        <v>211</v>
      </c>
      <c r="G25" s="116" t="s">
        <v>211</v>
      </c>
      <c r="H25" s="21" t="s">
        <v>211</v>
      </c>
      <c r="I25" s="115" t="s">
        <v>211</v>
      </c>
      <c r="V25" s="47"/>
      <c r="W25" s="47"/>
      <c r="X25" s="47"/>
      <c r="Y25" s="47"/>
      <c r="Z25" s="47"/>
    </row>
    <row r="26" spans="2:26" ht="18" customHeight="1" x14ac:dyDescent="0.45">
      <c r="B26" s="113" t="s">
        <v>211</v>
      </c>
      <c r="C26" s="113" t="s">
        <v>211</v>
      </c>
      <c r="D26" s="19">
        <f t="shared" si="0"/>
        <v>800</v>
      </c>
      <c r="E26" s="21" t="s">
        <v>211</v>
      </c>
      <c r="F26" s="21" t="s">
        <v>211</v>
      </c>
      <c r="G26" s="116" t="s">
        <v>211</v>
      </c>
      <c r="H26" s="21" t="s">
        <v>211</v>
      </c>
      <c r="I26" s="115" t="s">
        <v>211</v>
      </c>
      <c r="V26" s="47"/>
      <c r="W26" s="47"/>
      <c r="X26" s="47"/>
      <c r="Y26" s="47"/>
      <c r="Z26" s="47"/>
    </row>
    <row r="27" spans="2:26" ht="18" customHeight="1" x14ac:dyDescent="0.45">
      <c r="B27" s="113" t="s">
        <v>211</v>
      </c>
      <c r="C27" s="113" t="s">
        <v>211</v>
      </c>
      <c r="D27" s="19">
        <f t="shared" si="0"/>
        <v>820</v>
      </c>
      <c r="E27" s="21" t="s">
        <v>211</v>
      </c>
      <c r="F27" s="21" t="s">
        <v>211</v>
      </c>
      <c r="G27" s="116" t="s">
        <v>211</v>
      </c>
      <c r="H27" s="21" t="s">
        <v>211</v>
      </c>
      <c r="I27" s="115" t="s">
        <v>211</v>
      </c>
      <c r="V27" s="47"/>
      <c r="W27" s="47"/>
      <c r="X27" s="47"/>
      <c r="Y27" s="47"/>
      <c r="Z27" s="47"/>
    </row>
    <row r="28" spans="2:26" ht="18" customHeight="1" x14ac:dyDescent="0.45">
      <c r="B28" s="113" t="s">
        <v>211</v>
      </c>
      <c r="C28" s="113" t="s">
        <v>211</v>
      </c>
      <c r="D28" s="19">
        <f t="shared" si="0"/>
        <v>840</v>
      </c>
      <c r="E28" s="21" t="s">
        <v>211</v>
      </c>
      <c r="F28" s="21" t="s">
        <v>211</v>
      </c>
      <c r="G28" s="116" t="s">
        <v>211</v>
      </c>
      <c r="H28" s="21" t="s">
        <v>211</v>
      </c>
      <c r="I28" s="115" t="s">
        <v>211</v>
      </c>
    </row>
    <row r="29" spans="2:26" ht="18" customHeight="1" x14ac:dyDescent="0.45">
      <c r="B29" s="113" t="s">
        <v>211</v>
      </c>
      <c r="C29" s="113" t="s">
        <v>211</v>
      </c>
      <c r="D29" s="19">
        <f t="shared" si="0"/>
        <v>860</v>
      </c>
      <c r="E29" s="21" t="s">
        <v>211</v>
      </c>
      <c r="F29" s="21" t="s">
        <v>211</v>
      </c>
      <c r="G29" s="116" t="s">
        <v>211</v>
      </c>
      <c r="H29" s="21" t="s">
        <v>211</v>
      </c>
      <c r="I29" s="115" t="s">
        <v>211</v>
      </c>
    </row>
    <row r="30" spans="2:26" ht="18" customHeight="1" x14ac:dyDescent="0.45">
      <c r="B30" s="113" t="s">
        <v>211</v>
      </c>
      <c r="C30" s="113" t="s">
        <v>211</v>
      </c>
      <c r="D30" s="19">
        <f t="shared" si="0"/>
        <v>880</v>
      </c>
      <c r="E30" s="21" t="s">
        <v>211</v>
      </c>
      <c r="F30" s="21" t="s">
        <v>211</v>
      </c>
      <c r="G30" s="116" t="s">
        <v>211</v>
      </c>
      <c r="H30" s="21" t="s">
        <v>211</v>
      </c>
      <c r="I30" s="115" t="s">
        <v>211</v>
      </c>
    </row>
  </sheetData>
  <pageMargins left="0.70866141732283472" right="0.70866141732283472" top="0.74803149606299213" bottom="0.74803149606299213" header="0.31496062992125984" footer="0.31496062992125984"/>
  <pageSetup paperSize="9" scale="6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Z87"/>
  <sheetViews>
    <sheetView showGridLines="0" view="pageBreakPreview" zoomScale="85" zoomScaleNormal="70" zoomScaleSheetLayoutView="85" workbookViewId="0">
      <selection activeCell="B2" sqref="B2"/>
    </sheetView>
  </sheetViews>
  <sheetFormatPr defaultColWidth="9.1328125" defaultRowHeight="13.5" outlineLevelRow="1" x14ac:dyDescent="0.45"/>
  <cols>
    <col min="1" max="1" width="3.73046875" style="7" customWidth="1"/>
    <col min="2" max="6" width="3.59765625" style="7" customWidth="1"/>
    <col min="7" max="7" width="24.86328125" style="7" customWidth="1"/>
    <col min="8" max="128" width="11.1328125" style="12" customWidth="1"/>
    <col min="129" max="16384" width="9.1328125" style="7"/>
  </cols>
  <sheetData>
    <row r="2" spans="2:128" ht="15" x14ac:dyDescent="0.45">
      <c r="B2" s="6" t="str">
        <f>'Usage notes'!B2</f>
        <v>Save As You Sail Modelling Tool</v>
      </c>
      <c r="T2" s="167" t="s">
        <v>254</v>
      </c>
      <c r="AF2" s="167" t="s">
        <v>254</v>
      </c>
      <c r="AR2" s="167" t="s">
        <v>254</v>
      </c>
      <c r="BD2" s="167" t="s">
        <v>254</v>
      </c>
      <c r="BP2" s="167" t="s">
        <v>254</v>
      </c>
      <c r="CB2" s="167" t="s">
        <v>254</v>
      </c>
      <c r="CN2" s="167" t="s">
        <v>254</v>
      </c>
      <c r="CZ2" s="167" t="s">
        <v>254</v>
      </c>
      <c r="DL2" s="167" t="s">
        <v>254</v>
      </c>
      <c r="DX2" s="167" t="s">
        <v>254</v>
      </c>
    </row>
    <row r="3" spans="2:128" ht="13.9" x14ac:dyDescent="0.45">
      <c r="B3" s="8" t="str">
        <f>'Usage notes'!B3</f>
        <v xml:space="preserve">Sustainable Shipping Initiative </v>
      </c>
    </row>
    <row r="4" spans="2:128" ht="13.9" x14ac:dyDescent="0.45">
      <c r="B4" s="9" t="s">
        <v>18</v>
      </c>
    </row>
    <row r="5" spans="2:128" ht="13.9" x14ac:dyDescent="0.45">
      <c r="B5" s="23" t="s">
        <v>21</v>
      </c>
      <c r="J5" s="88"/>
      <c r="T5" s="88" t="s">
        <v>158</v>
      </c>
    </row>
    <row r="7" spans="2:128" x14ac:dyDescent="0.45">
      <c r="B7" s="10" t="s">
        <v>19</v>
      </c>
      <c r="C7" s="10"/>
      <c r="D7" s="10"/>
      <c r="E7" s="10"/>
      <c r="F7" s="10"/>
      <c r="G7" s="10"/>
      <c r="H7" s="102">
        <v>0</v>
      </c>
      <c r="I7" s="102">
        <v>1</v>
      </c>
      <c r="J7" s="102">
        <f t="shared" ref="J7:BA7" si="0">I7+1</f>
        <v>2</v>
      </c>
      <c r="K7" s="102">
        <f t="shared" si="0"/>
        <v>3</v>
      </c>
      <c r="L7" s="102">
        <f t="shared" si="0"/>
        <v>4</v>
      </c>
      <c r="M7" s="102">
        <f t="shared" si="0"/>
        <v>5</v>
      </c>
      <c r="N7" s="102">
        <f t="shared" si="0"/>
        <v>6</v>
      </c>
      <c r="O7" s="102">
        <f t="shared" si="0"/>
        <v>7</v>
      </c>
      <c r="P7" s="102">
        <f t="shared" si="0"/>
        <v>8</v>
      </c>
      <c r="Q7" s="102">
        <f t="shared" si="0"/>
        <v>9</v>
      </c>
      <c r="R7" s="102">
        <f t="shared" si="0"/>
        <v>10</v>
      </c>
      <c r="S7" s="102">
        <f t="shared" si="0"/>
        <v>11</v>
      </c>
      <c r="T7" s="102">
        <f t="shared" si="0"/>
        <v>12</v>
      </c>
      <c r="U7" s="102">
        <f t="shared" si="0"/>
        <v>13</v>
      </c>
      <c r="V7" s="102">
        <f t="shared" si="0"/>
        <v>14</v>
      </c>
      <c r="W7" s="102">
        <f t="shared" si="0"/>
        <v>15</v>
      </c>
      <c r="X7" s="102">
        <f t="shared" si="0"/>
        <v>16</v>
      </c>
      <c r="Y7" s="102">
        <f t="shared" si="0"/>
        <v>17</v>
      </c>
      <c r="Z7" s="102">
        <f t="shared" si="0"/>
        <v>18</v>
      </c>
      <c r="AA7" s="102">
        <f t="shared" si="0"/>
        <v>19</v>
      </c>
      <c r="AB7" s="102">
        <f t="shared" si="0"/>
        <v>20</v>
      </c>
      <c r="AC7" s="102">
        <f t="shared" si="0"/>
        <v>21</v>
      </c>
      <c r="AD7" s="102">
        <f t="shared" si="0"/>
        <v>22</v>
      </c>
      <c r="AE7" s="102">
        <f t="shared" si="0"/>
        <v>23</v>
      </c>
      <c r="AF7" s="102">
        <f t="shared" si="0"/>
        <v>24</v>
      </c>
      <c r="AG7" s="102">
        <f t="shared" si="0"/>
        <v>25</v>
      </c>
      <c r="AH7" s="102">
        <f t="shared" si="0"/>
        <v>26</v>
      </c>
      <c r="AI7" s="102">
        <f t="shared" si="0"/>
        <v>27</v>
      </c>
      <c r="AJ7" s="102">
        <f t="shared" si="0"/>
        <v>28</v>
      </c>
      <c r="AK7" s="102">
        <f t="shared" si="0"/>
        <v>29</v>
      </c>
      <c r="AL7" s="102">
        <f t="shared" si="0"/>
        <v>30</v>
      </c>
      <c r="AM7" s="102">
        <f t="shared" si="0"/>
        <v>31</v>
      </c>
      <c r="AN7" s="102">
        <f t="shared" si="0"/>
        <v>32</v>
      </c>
      <c r="AO7" s="102">
        <f t="shared" si="0"/>
        <v>33</v>
      </c>
      <c r="AP7" s="102">
        <f t="shared" si="0"/>
        <v>34</v>
      </c>
      <c r="AQ7" s="102">
        <f t="shared" si="0"/>
        <v>35</v>
      </c>
      <c r="AR7" s="102">
        <f t="shared" si="0"/>
        <v>36</v>
      </c>
      <c r="AS7" s="102">
        <f t="shared" si="0"/>
        <v>37</v>
      </c>
      <c r="AT7" s="102">
        <f t="shared" si="0"/>
        <v>38</v>
      </c>
      <c r="AU7" s="102">
        <f t="shared" si="0"/>
        <v>39</v>
      </c>
      <c r="AV7" s="102">
        <f t="shared" si="0"/>
        <v>40</v>
      </c>
      <c r="AW7" s="102">
        <f t="shared" si="0"/>
        <v>41</v>
      </c>
      <c r="AX7" s="102">
        <f t="shared" si="0"/>
        <v>42</v>
      </c>
      <c r="AY7" s="102">
        <f t="shared" si="0"/>
        <v>43</v>
      </c>
      <c r="AZ7" s="102">
        <f t="shared" si="0"/>
        <v>44</v>
      </c>
      <c r="BA7" s="102">
        <f t="shared" si="0"/>
        <v>45</v>
      </c>
      <c r="BB7" s="102">
        <f t="shared" ref="BB7:BX7" si="1">BA7+1</f>
        <v>46</v>
      </c>
      <c r="BC7" s="102">
        <f t="shared" si="1"/>
        <v>47</v>
      </c>
      <c r="BD7" s="102">
        <f t="shared" si="1"/>
        <v>48</v>
      </c>
      <c r="BE7" s="102">
        <f t="shared" si="1"/>
        <v>49</v>
      </c>
      <c r="BF7" s="102">
        <f t="shared" si="1"/>
        <v>50</v>
      </c>
      <c r="BG7" s="102">
        <f t="shared" si="1"/>
        <v>51</v>
      </c>
      <c r="BH7" s="102">
        <f t="shared" si="1"/>
        <v>52</v>
      </c>
      <c r="BI7" s="102">
        <f t="shared" si="1"/>
        <v>53</v>
      </c>
      <c r="BJ7" s="102">
        <f t="shared" si="1"/>
        <v>54</v>
      </c>
      <c r="BK7" s="102">
        <f t="shared" si="1"/>
        <v>55</v>
      </c>
      <c r="BL7" s="102">
        <f t="shared" si="1"/>
        <v>56</v>
      </c>
      <c r="BM7" s="102">
        <f t="shared" si="1"/>
        <v>57</v>
      </c>
      <c r="BN7" s="102">
        <f t="shared" si="1"/>
        <v>58</v>
      </c>
      <c r="BO7" s="102">
        <f t="shared" si="1"/>
        <v>59</v>
      </c>
      <c r="BP7" s="102">
        <f t="shared" si="1"/>
        <v>60</v>
      </c>
      <c r="BQ7" s="102">
        <f t="shared" si="1"/>
        <v>61</v>
      </c>
      <c r="BR7" s="102">
        <f t="shared" si="1"/>
        <v>62</v>
      </c>
      <c r="BS7" s="102">
        <f t="shared" si="1"/>
        <v>63</v>
      </c>
      <c r="BT7" s="102">
        <f t="shared" si="1"/>
        <v>64</v>
      </c>
      <c r="BU7" s="102">
        <f t="shared" si="1"/>
        <v>65</v>
      </c>
      <c r="BV7" s="102">
        <f t="shared" si="1"/>
        <v>66</v>
      </c>
      <c r="BW7" s="102">
        <f t="shared" si="1"/>
        <v>67</v>
      </c>
      <c r="BX7" s="102">
        <f t="shared" si="1"/>
        <v>68</v>
      </c>
      <c r="BY7" s="102">
        <f t="shared" ref="BY7:BZ7" si="2">BX7+1</f>
        <v>69</v>
      </c>
      <c r="BZ7" s="102">
        <f t="shared" si="2"/>
        <v>70</v>
      </c>
      <c r="CA7" s="102">
        <f t="shared" ref="CA7:CB7" si="3">BZ7+1</f>
        <v>71</v>
      </c>
      <c r="CB7" s="102">
        <f t="shared" si="3"/>
        <v>72</v>
      </c>
      <c r="CC7" s="102">
        <f t="shared" ref="CC7" si="4">CB7+1</f>
        <v>73</v>
      </c>
      <c r="CD7" s="102">
        <f t="shared" ref="CD7" si="5">CC7+1</f>
        <v>74</v>
      </c>
      <c r="CE7" s="102">
        <f t="shared" ref="CE7" si="6">CD7+1</f>
        <v>75</v>
      </c>
      <c r="CF7" s="102">
        <f t="shared" ref="CF7" si="7">CE7+1</f>
        <v>76</v>
      </c>
      <c r="CG7" s="102">
        <f t="shared" ref="CG7" si="8">CF7+1</f>
        <v>77</v>
      </c>
      <c r="CH7" s="102">
        <f t="shared" ref="CH7" si="9">CG7+1</f>
        <v>78</v>
      </c>
      <c r="CI7" s="102">
        <f t="shared" ref="CI7" si="10">CH7+1</f>
        <v>79</v>
      </c>
      <c r="CJ7" s="102">
        <f t="shared" ref="CJ7" si="11">CI7+1</f>
        <v>80</v>
      </c>
      <c r="CK7" s="102">
        <f t="shared" ref="CK7" si="12">CJ7+1</f>
        <v>81</v>
      </c>
      <c r="CL7" s="102">
        <f t="shared" ref="CL7" si="13">CK7+1</f>
        <v>82</v>
      </c>
      <c r="CM7" s="102">
        <f t="shared" ref="CM7" si="14">CL7+1</f>
        <v>83</v>
      </c>
      <c r="CN7" s="102">
        <f t="shared" ref="CN7" si="15">CM7+1</f>
        <v>84</v>
      </c>
      <c r="CO7" s="102">
        <f t="shared" ref="CO7" si="16">CN7+1</f>
        <v>85</v>
      </c>
      <c r="CP7" s="102">
        <f t="shared" ref="CP7" si="17">CO7+1</f>
        <v>86</v>
      </c>
      <c r="CQ7" s="102">
        <f t="shared" ref="CQ7" si="18">CP7+1</f>
        <v>87</v>
      </c>
      <c r="CR7" s="102">
        <f t="shared" ref="CR7" si="19">CQ7+1</f>
        <v>88</v>
      </c>
      <c r="CS7" s="102">
        <f t="shared" ref="CS7" si="20">CR7+1</f>
        <v>89</v>
      </c>
      <c r="CT7" s="102">
        <f t="shared" ref="CT7" si="21">CS7+1</f>
        <v>90</v>
      </c>
      <c r="CU7" s="102">
        <f t="shared" ref="CU7" si="22">CT7+1</f>
        <v>91</v>
      </c>
      <c r="CV7" s="102">
        <f t="shared" ref="CV7" si="23">CU7+1</f>
        <v>92</v>
      </c>
      <c r="CW7" s="102">
        <f t="shared" ref="CW7" si="24">CV7+1</f>
        <v>93</v>
      </c>
      <c r="CX7" s="102">
        <f t="shared" ref="CX7" si="25">CW7+1</f>
        <v>94</v>
      </c>
      <c r="CY7" s="102">
        <f t="shared" ref="CY7" si="26">CX7+1</f>
        <v>95</v>
      </c>
      <c r="CZ7" s="102">
        <f t="shared" ref="CZ7" si="27">CY7+1</f>
        <v>96</v>
      </c>
      <c r="DA7" s="102">
        <f t="shared" ref="DA7" si="28">CZ7+1</f>
        <v>97</v>
      </c>
      <c r="DB7" s="102">
        <f t="shared" ref="DB7" si="29">DA7+1</f>
        <v>98</v>
      </c>
      <c r="DC7" s="102">
        <f t="shared" ref="DC7" si="30">DB7+1</f>
        <v>99</v>
      </c>
      <c r="DD7" s="102">
        <f t="shared" ref="DD7" si="31">DC7+1</f>
        <v>100</v>
      </c>
      <c r="DE7" s="102">
        <f t="shared" ref="DE7" si="32">DD7+1</f>
        <v>101</v>
      </c>
      <c r="DF7" s="102">
        <f t="shared" ref="DF7" si="33">DE7+1</f>
        <v>102</v>
      </c>
      <c r="DG7" s="102">
        <f t="shared" ref="DG7" si="34">DF7+1</f>
        <v>103</v>
      </c>
      <c r="DH7" s="102">
        <f t="shared" ref="DH7" si="35">DG7+1</f>
        <v>104</v>
      </c>
      <c r="DI7" s="102">
        <f t="shared" ref="DI7" si="36">DH7+1</f>
        <v>105</v>
      </c>
      <c r="DJ7" s="102">
        <f t="shared" ref="DJ7" si="37">DI7+1</f>
        <v>106</v>
      </c>
      <c r="DK7" s="102">
        <f t="shared" ref="DK7" si="38">DJ7+1</f>
        <v>107</v>
      </c>
      <c r="DL7" s="102">
        <f t="shared" ref="DL7" si="39">DK7+1</f>
        <v>108</v>
      </c>
      <c r="DM7" s="102">
        <f t="shared" ref="DM7" si="40">DL7+1</f>
        <v>109</v>
      </c>
      <c r="DN7" s="102">
        <f t="shared" ref="DN7" si="41">DM7+1</f>
        <v>110</v>
      </c>
      <c r="DO7" s="102">
        <f t="shared" ref="DO7" si="42">DN7+1</f>
        <v>111</v>
      </c>
      <c r="DP7" s="102">
        <f t="shared" ref="DP7" si="43">DO7+1</f>
        <v>112</v>
      </c>
      <c r="DQ7" s="102">
        <f t="shared" ref="DQ7" si="44">DP7+1</f>
        <v>113</v>
      </c>
      <c r="DR7" s="102">
        <f t="shared" ref="DR7" si="45">DQ7+1</f>
        <v>114</v>
      </c>
      <c r="DS7" s="102">
        <f t="shared" ref="DS7" si="46">DR7+1</f>
        <v>115</v>
      </c>
      <c r="DT7" s="102">
        <f t="shared" ref="DT7" si="47">DS7+1</f>
        <v>116</v>
      </c>
      <c r="DU7" s="102">
        <f t="shared" ref="DU7" si="48">DT7+1</f>
        <v>117</v>
      </c>
      <c r="DV7" s="102">
        <f t="shared" ref="DV7" si="49">DU7+1</f>
        <v>118</v>
      </c>
      <c r="DW7" s="102">
        <f t="shared" ref="DW7" si="50">DV7+1</f>
        <v>119</v>
      </c>
      <c r="DX7" s="102">
        <f t="shared" ref="DX7" si="51">DW7+1</f>
        <v>120</v>
      </c>
    </row>
    <row r="9" spans="2:128" ht="13.9" x14ac:dyDescent="0.45">
      <c r="B9" s="11" t="s">
        <v>20</v>
      </c>
      <c r="C9" s="11"/>
      <c r="D9" s="11"/>
      <c r="E9" s="11"/>
      <c r="F9" s="11"/>
      <c r="G9" s="11"/>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row>
    <row r="10" spans="2:128" x14ac:dyDescent="0.45">
      <c r="K10" s="18"/>
      <c r="L10" s="117"/>
    </row>
    <row r="11" spans="2:128" s="24" customFormat="1" x14ac:dyDescent="0.45">
      <c r="B11" s="24" t="s">
        <v>22</v>
      </c>
      <c r="H11" s="18"/>
      <c r="I11" s="18">
        <f>Inputs_Outputs!$I$26/12</f>
        <v>40250</v>
      </c>
      <c r="J11" s="18">
        <f t="shared" ref="J11:AO11" si="52">I11</f>
        <v>40250</v>
      </c>
      <c r="K11" s="18">
        <f t="shared" si="52"/>
        <v>40250</v>
      </c>
      <c r="L11" s="18">
        <f t="shared" si="52"/>
        <v>40250</v>
      </c>
      <c r="M11" s="18">
        <f t="shared" si="52"/>
        <v>40250</v>
      </c>
      <c r="N11" s="18">
        <f t="shared" si="52"/>
        <v>40250</v>
      </c>
      <c r="O11" s="18">
        <f t="shared" si="52"/>
        <v>40250</v>
      </c>
      <c r="P11" s="18">
        <f t="shared" si="52"/>
        <v>40250</v>
      </c>
      <c r="Q11" s="18">
        <f t="shared" si="52"/>
        <v>40250</v>
      </c>
      <c r="R11" s="18">
        <f t="shared" si="52"/>
        <v>40250</v>
      </c>
      <c r="S11" s="18">
        <f t="shared" si="52"/>
        <v>40250</v>
      </c>
      <c r="T11" s="18">
        <f t="shared" si="52"/>
        <v>40250</v>
      </c>
      <c r="U11" s="18">
        <f t="shared" si="52"/>
        <v>40250</v>
      </c>
      <c r="V11" s="18">
        <f t="shared" si="52"/>
        <v>40250</v>
      </c>
      <c r="W11" s="18">
        <f t="shared" si="52"/>
        <v>40250</v>
      </c>
      <c r="X11" s="18">
        <f t="shared" si="52"/>
        <v>40250</v>
      </c>
      <c r="Y11" s="18">
        <f t="shared" si="52"/>
        <v>40250</v>
      </c>
      <c r="Z11" s="18">
        <f t="shared" si="52"/>
        <v>40250</v>
      </c>
      <c r="AA11" s="18">
        <f t="shared" si="52"/>
        <v>40250</v>
      </c>
      <c r="AB11" s="18">
        <f t="shared" si="52"/>
        <v>40250</v>
      </c>
      <c r="AC11" s="18">
        <f t="shared" si="52"/>
        <v>40250</v>
      </c>
      <c r="AD11" s="18">
        <f t="shared" si="52"/>
        <v>40250</v>
      </c>
      <c r="AE11" s="18">
        <f t="shared" si="52"/>
        <v>40250</v>
      </c>
      <c r="AF11" s="18">
        <f t="shared" si="52"/>
        <v>40250</v>
      </c>
      <c r="AG11" s="18">
        <f t="shared" si="52"/>
        <v>40250</v>
      </c>
      <c r="AH11" s="18">
        <f t="shared" si="52"/>
        <v>40250</v>
      </c>
      <c r="AI11" s="18">
        <f t="shared" si="52"/>
        <v>40250</v>
      </c>
      <c r="AJ11" s="18">
        <f t="shared" si="52"/>
        <v>40250</v>
      </c>
      <c r="AK11" s="18">
        <f t="shared" si="52"/>
        <v>40250</v>
      </c>
      <c r="AL11" s="18">
        <f t="shared" si="52"/>
        <v>40250</v>
      </c>
      <c r="AM11" s="18">
        <f t="shared" si="52"/>
        <v>40250</v>
      </c>
      <c r="AN11" s="18">
        <f t="shared" si="52"/>
        <v>40250</v>
      </c>
      <c r="AO11" s="18">
        <f t="shared" si="52"/>
        <v>40250</v>
      </c>
      <c r="AP11" s="18">
        <f t="shared" ref="AP11:BU11" si="53">AO11</f>
        <v>40250</v>
      </c>
      <c r="AQ11" s="18">
        <f t="shared" si="53"/>
        <v>40250</v>
      </c>
      <c r="AR11" s="18">
        <f t="shared" si="53"/>
        <v>40250</v>
      </c>
      <c r="AS11" s="18">
        <f t="shared" si="53"/>
        <v>40250</v>
      </c>
      <c r="AT11" s="18">
        <f t="shared" si="53"/>
        <v>40250</v>
      </c>
      <c r="AU11" s="18">
        <f t="shared" si="53"/>
        <v>40250</v>
      </c>
      <c r="AV11" s="18">
        <f t="shared" si="53"/>
        <v>40250</v>
      </c>
      <c r="AW11" s="18">
        <f t="shared" si="53"/>
        <v>40250</v>
      </c>
      <c r="AX11" s="18">
        <f t="shared" si="53"/>
        <v>40250</v>
      </c>
      <c r="AY11" s="18">
        <f t="shared" si="53"/>
        <v>40250</v>
      </c>
      <c r="AZ11" s="18">
        <f t="shared" si="53"/>
        <v>40250</v>
      </c>
      <c r="BA11" s="18">
        <f t="shared" si="53"/>
        <v>40250</v>
      </c>
      <c r="BB11" s="18">
        <f t="shared" si="53"/>
        <v>40250</v>
      </c>
      <c r="BC11" s="18">
        <f t="shared" si="53"/>
        <v>40250</v>
      </c>
      <c r="BD11" s="18">
        <f t="shared" si="53"/>
        <v>40250</v>
      </c>
      <c r="BE11" s="18">
        <f t="shared" si="53"/>
        <v>40250</v>
      </c>
      <c r="BF11" s="18">
        <f t="shared" si="53"/>
        <v>40250</v>
      </c>
      <c r="BG11" s="18">
        <f t="shared" si="53"/>
        <v>40250</v>
      </c>
      <c r="BH11" s="18">
        <f t="shared" si="53"/>
        <v>40250</v>
      </c>
      <c r="BI11" s="18">
        <f t="shared" si="53"/>
        <v>40250</v>
      </c>
      <c r="BJ11" s="18">
        <f t="shared" si="53"/>
        <v>40250</v>
      </c>
      <c r="BK11" s="18">
        <f t="shared" si="53"/>
        <v>40250</v>
      </c>
      <c r="BL11" s="18">
        <f t="shared" si="53"/>
        <v>40250</v>
      </c>
      <c r="BM11" s="18">
        <f t="shared" si="53"/>
        <v>40250</v>
      </c>
      <c r="BN11" s="18">
        <f t="shared" si="53"/>
        <v>40250</v>
      </c>
      <c r="BO11" s="18">
        <f t="shared" si="53"/>
        <v>40250</v>
      </c>
      <c r="BP11" s="18">
        <f t="shared" si="53"/>
        <v>40250</v>
      </c>
      <c r="BQ11" s="18">
        <f t="shared" si="53"/>
        <v>40250</v>
      </c>
      <c r="BR11" s="18">
        <f t="shared" si="53"/>
        <v>40250</v>
      </c>
      <c r="BS11" s="18">
        <f t="shared" si="53"/>
        <v>40250</v>
      </c>
      <c r="BT11" s="18">
        <f t="shared" si="53"/>
        <v>40250</v>
      </c>
      <c r="BU11" s="18">
        <f t="shared" si="53"/>
        <v>40250</v>
      </c>
      <c r="BV11" s="18">
        <f t="shared" ref="BV11:CB11" si="54">BU11</f>
        <v>40250</v>
      </c>
      <c r="BW11" s="18">
        <f t="shared" si="54"/>
        <v>40250</v>
      </c>
      <c r="BX11" s="18">
        <f t="shared" si="54"/>
        <v>40250</v>
      </c>
      <c r="BY11" s="18">
        <f t="shared" si="54"/>
        <v>40250</v>
      </c>
      <c r="BZ11" s="18">
        <f t="shared" si="54"/>
        <v>40250</v>
      </c>
      <c r="CA11" s="18">
        <f t="shared" si="54"/>
        <v>40250</v>
      </c>
      <c r="CB11" s="18">
        <f t="shared" si="54"/>
        <v>40250</v>
      </c>
      <c r="CC11" s="18">
        <f t="shared" ref="CC11" si="55">CB11</f>
        <v>40250</v>
      </c>
      <c r="CD11" s="18">
        <f t="shared" ref="CD11" si="56">CC11</f>
        <v>40250</v>
      </c>
      <c r="CE11" s="18">
        <f t="shared" ref="CE11" si="57">CD11</f>
        <v>40250</v>
      </c>
      <c r="CF11" s="18">
        <f t="shared" ref="CF11" si="58">CE11</f>
        <v>40250</v>
      </c>
      <c r="CG11" s="18">
        <f t="shared" ref="CG11" si="59">CF11</f>
        <v>40250</v>
      </c>
      <c r="CH11" s="18">
        <f t="shared" ref="CH11" si="60">CG11</f>
        <v>40250</v>
      </c>
      <c r="CI11" s="18">
        <f t="shared" ref="CI11" si="61">CH11</f>
        <v>40250</v>
      </c>
      <c r="CJ11" s="18">
        <f t="shared" ref="CJ11" si="62">CI11</f>
        <v>40250</v>
      </c>
      <c r="CK11" s="18">
        <f t="shared" ref="CK11" si="63">CJ11</f>
        <v>40250</v>
      </c>
      <c r="CL11" s="18">
        <f t="shared" ref="CL11" si="64">CK11</f>
        <v>40250</v>
      </c>
      <c r="CM11" s="18">
        <f t="shared" ref="CM11" si="65">CL11</f>
        <v>40250</v>
      </c>
      <c r="CN11" s="18">
        <f t="shared" ref="CN11" si="66">CM11</f>
        <v>40250</v>
      </c>
      <c r="CO11" s="18">
        <f t="shared" ref="CO11" si="67">CN11</f>
        <v>40250</v>
      </c>
      <c r="CP11" s="18">
        <f t="shared" ref="CP11" si="68">CO11</f>
        <v>40250</v>
      </c>
      <c r="CQ11" s="18">
        <f t="shared" ref="CQ11" si="69">CP11</f>
        <v>40250</v>
      </c>
      <c r="CR11" s="18">
        <f t="shared" ref="CR11" si="70">CQ11</f>
        <v>40250</v>
      </c>
      <c r="CS11" s="18">
        <f t="shared" ref="CS11" si="71">CR11</f>
        <v>40250</v>
      </c>
      <c r="CT11" s="18">
        <f t="shared" ref="CT11" si="72">CS11</f>
        <v>40250</v>
      </c>
      <c r="CU11" s="18">
        <f t="shared" ref="CU11" si="73">CT11</f>
        <v>40250</v>
      </c>
      <c r="CV11" s="18">
        <f t="shared" ref="CV11" si="74">CU11</f>
        <v>40250</v>
      </c>
      <c r="CW11" s="18">
        <f t="shared" ref="CW11" si="75">CV11</f>
        <v>40250</v>
      </c>
      <c r="CX11" s="18">
        <f t="shared" ref="CX11" si="76">CW11</f>
        <v>40250</v>
      </c>
      <c r="CY11" s="18">
        <f t="shared" ref="CY11" si="77">CX11</f>
        <v>40250</v>
      </c>
      <c r="CZ11" s="18">
        <f t="shared" ref="CZ11" si="78">CY11</f>
        <v>40250</v>
      </c>
      <c r="DA11" s="18">
        <f t="shared" ref="DA11" si="79">CZ11</f>
        <v>40250</v>
      </c>
      <c r="DB11" s="18">
        <f t="shared" ref="DB11" si="80">DA11</f>
        <v>40250</v>
      </c>
      <c r="DC11" s="18">
        <f t="shared" ref="DC11" si="81">DB11</f>
        <v>40250</v>
      </c>
      <c r="DD11" s="18">
        <f t="shared" ref="DD11" si="82">DC11</f>
        <v>40250</v>
      </c>
      <c r="DE11" s="18">
        <f t="shared" ref="DE11" si="83">DD11</f>
        <v>40250</v>
      </c>
      <c r="DF11" s="18">
        <f t="shared" ref="DF11" si="84">DE11</f>
        <v>40250</v>
      </c>
      <c r="DG11" s="18">
        <f t="shared" ref="DG11" si="85">DF11</f>
        <v>40250</v>
      </c>
      <c r="DH11" s="18">
        <f t="shared" ref="DH11" si="86">DG11</f>
        <v>40250</v>
      </c>
      <c r="DI11" s="18">
        <f t="shared" ref="DI11" si="87">DH11</f>
        <v>40250</v>
      </c>
      <c r="DJ11" s="18">
        <f t="shared" ref="DJ11" si="88">DI11</f>
        <v>40250</v>
      </c>
      <c r="DK11" s="18">
        <f t="shared" ref="DK11" si="89">DJ11</f>
        <v>40250</v>
      </c>
      <c r="DL11" s="18">
        <f t="shared" ref="DL11" si="90">DK11</f>
        <v>40250</v>
      </c>
      <c r="DM11" s="18">
        <f t="shared" ref="DM11" si="91">DL11</f>
        <v>40250</v>
      </c>
      <c r="DN11" s="18">
        <f t="shared" ref="DN11" si="92">DM11</f>
        <v>40250</v>
      </c>
      <c r="DO11" s="18">
        <f t="shared" ref="DO11" si="93">DN11</f>
        <v>40250</v>
      </c>
      <c r="DP11" s="18">
        <f t="shared" ref="DP11" si="94">DO11</f>
        <v>40250</v>
      </c>
      <c r="DQ11" s="18">
        <f t="shared" ref="DQ11" si="95">DP11</f>
        <v>40250</v>
      </c>
      <c r="DR11" s="18">
        <f t="shared" ref="DR11" si="96">DQ11</f>
        <v>40250</v>
      </c>
      <c r="DS11" s="18">
        <f t="shared" ref="DS11" si="97">DR11</f>
        <v>40250</v>
      </c>
      <c r="DT11" s="18">
        <f t="shared" ref="DT11" si="98">DS11</f>
        <v>40250</v>
      </c>
      <c r="DU11" s="18">
        <f t="shared" ref="DU11" si="99">DT11</f>
        <v>40250</v>
      </c>
      <c r="DV11" s="18">
        <f t="shared" ref="DV11" si="100">DU11</f>
        <v>40250</v>
      </c>
      <c r="DW11" s="18">
        <f t="shared" ref="DW11" si="101">DV11</f>
        <v>40250</v>
      </c>
      <c r="DX11" s="18">
        <f t="shared" ref="DX11" si="102">DW11</f>
        <v>40250</v>
      </c>
    </row>
    <row r="12" spans="2:128" ht="13.9" x14ac:dyDescent="0.45">
      <c r="C12" s="25" t="s">
        <v>23</v>
      </c>
      <c r="K12" s="18"/>
      <c r="L12" s="117"/>
    </row>
    <row r="13" spans="2:128" x14ac:dyDescent="0.35">
      <c r="B13" s="7" t="s">
        <v>24</v>
      </c>
      <c r="G13" s="29">
        <f>Inputs_Outputs!I27</f>
        <v>0.50000000000000011</v>
      </c>
      <c r="H13" s="18"/>
      <c r="I13" s="18">
        <f t="shared" ref="I13:AN13" si="103">I11*$G$13</f>
        <v>20125.000000000004</v>
      </c>
      <c r="J13" s="18">
        <f t="shared" si="103"/>
        <v>20125.000000000004</v>
      </c>
      <c r="K13" s="18">
        <f t="shared" si="103"/>
        <v>20125.000000000004</v>
      </c>
      <c r="L13" s="18">
        <f t="shared" si="103"/>
        <v>20125.000000000004</v>
      </c>
      <c r="M13" s="18">
        <f t="shared" si="103"/>
        <v>20125.000000000004</v>
      </c>
      <c r="N13" s="18">
        <f t="shared" si="103"/>
        <v>20125.000000000004</v>
      </c>
      <c r="O13" s="18">
        <f t="shared" si="103"/>
        <v>20125.000000000004</v>
      </c>
      <c r="P13" s="18">
        <f t="shared" si="103"/>
        <v>20125.000000000004</v>
      </c>
      <c r="Q13" s="18">
        <f t="shared" si="103"/>
        <v>20125.000000000004</v>
      </c>
      <c r="R13" s="18">
        <f t="shared" si="103"/>
        <v>20125.000000000004</v>
      </c>
      <c r="S13" s="18">
        <f t="shared" si="103"/>
        <v>20125.000000000004</v>
      </c>
      <c r="T13" s="18">
        <f t="shared" si="103"/>
        <v>20125.000000000004</v>
      </c>
      <c r="U13" s="18">
        <f t="shared" si="103"/>
        <v>20125.000000000004</v>
      </c>
      <c r="V13" s="18">
        <f t="shared" si="103"/>
        <v>20125.000000000004</v>
      </c>
      <c r="W13" s="18">
        <f t="shared" si="103"/>
        <v>20125.000000000004</v>
      </c>
      <c r="X13" s="18">
        <f t="shared" si="103"/>
        <v>20125.000000000004</v>
      </c>
      <c r="Y13" s="18">
        <f t="shared" si="103"/>
        <v>20125.000000000004</v>
      </c>
      <c r="Z13" s="18">
        <f t="shared" si="103"/>
        <v>20125.000000000004</v>
      </c>
      <c r="AA13" s="18">
        <f t="shared" si="103"/>
        <v>20125.000000000004</v>
      </c>
      <c r="AB13" s="18">
        <f t="shared" si="103"/>
        <v>20125.000000000004</v>
      </c>
      <c r="AC13" s="18">
        <f t="shared" si="103"/>
        <v>20125.000000000004</v>
      </c>
      <c r="AD13" s="18">
        <f t="shared" si="103"/>
        <v>20125.000000000004</v>
      </c>
      <c r="AE13" s="18">
        <f t="shared" si="103"/>
        <v>20125.000000000004</v>
      </c>
      <c r="AF13" s="18">
        <f t="shared" si="103"/>
        <v>20125.000000000004</v>
      </c>
      <c r="AG13" s="18">
        <f t="shared" si="103"/>
        <v>20125.000000000004</v>
      </c>
      <c r="AH13" s="18">
        <f t="shared" si="103"/>
        <v>20125.000000000004</v>
      </c>
      <c r="AI13" s="18">
        <f t="shared" si="103"/>
        <v>20125.000000000004</v>
      </c>
      <c r="AJ13" s="18">
        <f t="shared" si="103"/>
        <v>20125.000000000004</v>
      </c>
      <c r="AK13" s="18">
        <f t="shared" si="103"/>
        <v>20125.000000000004</v>
      </c>
      <c r="AL13" s="18">
        <f t="shared" si="103"/>
        <v>20125.000000000004</v>
      </c>
      <c r="AM13" s="18">
        <f t="shared" si="103"/>
        <v>20125.000000000004</v>
      </c>
      <c r="AN13" s="18">
        <f t="shared" si="103"/>
        <v>20125.000000000004</v>
      </c>
      <c r="AO13" s="18">
        <f t="shared" ref="AO13:BT13" si="104">AO11*$G$13</f>
        <v>20125.000000000004</v>
      </c>
      <c r="AP13" s="18">
        <f t="shared" si="104"/>
        <v>20125.000000000004</v>
      </c>
      <c r="AQ13" s="18">
        <f t="shared" si="104"/>
        <v>20125.000000000004</v>
      </c>
      <c r="AR13" s="18">
        <f t="shared" si="104"/>
        <v>20125.000000000004</v>
      </c>
      <c r="AS13" s="18">
        <f t="shared" si="104"/>
        <v>20125.000000000004</v>
      </c>
      <c r="AT13" s="18">
        <f t="shared" si="104"/>
        <v>20125.000000000004</v>
      </c>
      <c r="AU13" s="18">
        <f t="shared" si="104"/>
        <v>20125.000000000004</v>
      </c>
      <c r="AV13" s="18">
        <f t="shared" si="104"/>
        <v>20125.000000000004</v>
      </c>
      <c r="AW13" s="18">
        <f t="shared" si="104"/>
        <v>20125.000000000004</v>
      </c>
      <c r="AX13" s="18">
        <f t="shared" si="104"/>
        <v>20125.000000000004</v>
      </c>
      <c r="AY13" s="18">
        <f t="shared" si="104"/>
        <v>20125.000000000004</v>
      </c>
      <c r="AZ13" s="18">
        <f t="shared" si="104"/>
        <v>20125.000000000004</v>
      </c>
      <c r="BA13" s="18">
        <f t="shared" si="104"/>
        <v>20125.000000000004</v>
      </c>
      <c r="BB13" s="18">
        <f t="shared" si="104"/>
        <v>20125.000000000004</v>
      </c>
      <c r="BC13" s="18">
        <f t="shared" si="104"/>
        <v>20125.000000000004</v>
      </c>
      <c r="BD13" s="18">
        <f t="shared" si="104"/>
        <v>20125.000000000004</v>
      </c>
      <c r="BE13" s="18">
        <f t="shared" si="104"/>
        <v>20125.000000000004</v>
      </c>
      <c r="BF13" s="18">
        <f t="shared" si="104"/>
        <v>20125.000000000004</v>
      </c>
      <c r="BG13" s="18">
        <f t="shared" si="104"/>
        <v>20125.000000000004</v>
      </c>
      <c r="BH13" s="18">
        <f t="shared" si="104"/>
        <v>20125.000000000004</v>
      </c>
      <c r="BI13" s="18">
        <f t="shared" si="104"/>
        <v>20125.000000000004</v>
      </c>
      <c r="BJ13" s="18">
        <f t="shared" si="104"/>
        <v>20125.000000000004</v>
      </c>
      <c r="BK13" s="18">
        <f t="shared" si="104"/>
        <v>20125.000000000004</v>
      </c>
      <c r="BL13" s="18">
        <f t="shared" si="104"/>
        <v>20125.000000000004</v>
      </c>
      <c r="BM13" s="18">
        <f t="shared" si="104"/>
        <v>20125.000000000004</v>
      </c>
      <c r="BN13" s="18">
        <f t="shared" si="104"/>
        <v>20125.000000000004</v>
      </c>
      <c r="BO13" s="18">
        <f t="shared" si="104"/>
        <v>20125.000000000004</v>
      </c>
      <c r="BP13" s="18">
        <f t="shared" si="104"/>
        <v>20125.000000000004</v>
      </c>
      <c r="BQ13" s="18">
        <f t="shared" si="104"/>
        <v>20125.000000000004</v>
      </c>
      <c r="BR13" s="18">
        <f t="shared" si="104"/>
        <v>20125.000000000004</v>
      </c>
      <c r="BS13" s="18">
        <f t="shared" si="104"/>
        <v>20125.000000000004</v>
      </c>
      <c r="BT13" s="18">
        <f t="shared" si="104"/>
        <v>20125.000000000004</v>
      </c>
      <c r="BU13" s="18">
        <f t="shared" ref="BU13:CF13" si="105">BU11*$G$13</f>
        <v>20125.000000000004</v>
      </c>
      <c r="BV13" s="18">
        <f t="shared" si="105"/>
        <v>20125.000000000004</v>
      </c>
      <c r="BW13" s="18">
        <f t="shared" si="105"/>
        <v>20125.000000000004</v>
      </c>
      <c r="BX13" s="18">
        <f t="shared" si="105"/>
        <v>20125.000000000004</v>
      </c>
      <c r="BY13" s="18">
        <f t="shared" si="105"/>
        <v>20125.000000000004</v>
      </c>
      <c r="BZ13" s="18">
        <f t="shared" si="105"/>
        <v>20125.000000000004</v>
      </c>
      <c r="CA13" s="18">
        <f t="shared" si="105"/>
        <v>20125.000000000004</v>
      </c>
      <c r="CB13" s="18">
        <f t="shared" si="105"/>
        <v>20125.000000000004</v>
      </c>
      <c r="CC13" s="18">
        <f t="shared" si="105"/>
        <v>20125.000000000004</v>
      </c>
      <c r="CD13" s="18">
        <f t="shared" si="105"/>
        <v>20125.000000000004</v>
      </c>
      <c r="CE13" s="18">
        <f t="shared" si="105"/>
        <v>20125.000000000004</v>
      </c>
      <c r="CF13" s="18">
        <f t="shared" si="105"/>
        <v>20125.000000000004</v>
      </c>
      <c r="CG13" s="18">
        <f t="shared" ref="CG13:DX13" si="106">CG11*$G$13</f>
        <v>20125.000000000004</v>
      </c>
      <c r="CH13" s="18">
        <f t="shared" si="106"/>
        <v>20125.000000000004</v>
      </c>
      <c r="CI13" s="18">
        <f t="shared" si="106"/>
        <v>20125.000000000004</v>
      </c>
      <c r="CJ13" s="18">
        <f t="shared" si="106"/>
        <v>20125.000000000004</v>
      </c>
      <c r="CK13" s="18">
        <f t="shared" si="106"/>
        <v>20125.000000000004</v>
      </c>
      <c r="CL13" s="18">
        <f t="shared" si="106"/>
        <v>20125.000000000004</v>
      </c>
      <c r="CM13" s="18">
        <f t="shared" si="106"/>
        <v>20125.000000000004</v>
      </c>
      <c r="CN13" s="18">
        <f t="shared" si="106"/>
        <v>20125.000000000004</v>
      </c>
      <c r="CO13" s="18">
        <f t="shared" si="106"/>
        <v>20125.000000000004</v>
      </c>
      <c r="CP13" s="18">
        <f t="shared" si="106"/>
        <v>20125.000000000004</v>
      </c>
      <c r="CQ13" s="18">
        <f t="shared" si="106"/>
        <v>20125.000000000004</v>
      </c>
      <c r="CR13" s="18">
        <f t="shared" si="106"/>
        <v>20125.000000000004</v>
      </c>
      <c r="CS13" s="18">
        <f t="shared" si="106"/>
        <v>20125.000000000004</v>
      </c>
      <c r="CT13" s="18">
        <f t="shared" si="106"/>
        <v>20125.000000000004</v>
      </c>
      <c r="CU13" s="18">
        <f t="shared" si="106"/>
        <v>20125.000000000004</v>
      </c>
      <c r="CV13" s="18">
        <f t="shared" si="106"/>
        <v>20125.000000000004</v>
      </c>
      <c r="CW13" s="18">
        <f t="shared" si="106"/>
        <v>20125.000000000004</v>
      </c>
      <c r="CX13" s="18">
        <f t="shared" si="106"/>
        <v>20125.000000000004</v>
      </c>
      <c r="CY13" s="18">
        <f t="shared" si="106"/>
        <v>20125.000000000004</v>
      </c>
      <c r="CZ13" s="18">
        <f t="shared" si="106"/>
        <v>20125.000000000004</v>
      </c>
      <c r="DA13" s="18">
        <f t="shared" si="106"/>
        <v>20125.000000000004</v>
      </c>
      <c r="DB13" s="18">
        <f t="shared" si="106"/>
        <v>20125.000000000004</v>
      </c>
      <c r="DC13" s="18">
        <f t="shared" si="106"/>
        <v>20125.000000000004</v>
      </c>
      <c r="DD13" s="18">
        <f t="shared" si="106"/>
        <v>20125.000000000004</v>
      </c>
      <c r="DE13" s="18">
        <f t="shared" si="106"/>
        <v>20125.000000000004</v>
      </c>
      <c r="DF13" s="18">
        <f t="shared" si="106"/>
        <v>20125.000000000004</v>
      </c>
      <c r="DG13" s="18">
        <f t="shared" si="106"/>
        <v>20125.000000000004</v>
      </c>
      <c r="DH13" s="18">
        <f t="shared" si="106"/>
        <v>20125.000000000004</v>
      </c>
      <c r="DI13" s="18">
        <f t="shared" si="106"/>
        <v>20125.000000000004</v>
      </c>
      <c r="DJ13" s="18">
        <f t="shared" si="106"/>
        <v>20125.000000000004</v>
      </c>
      <c r="DK13" s="18">
        <f t="shared" si="106"/>
        <v>20125.000000000004</v>
      </c>
      <c r="DL13" s="18">
        <f t="shared" si="106"/>
        <v>20125.000000000004</v>
      </c>
      <c r="DM13" s="18">
        <f t="shared" si="106"/>
        <v>20125.000000000004</v>
      </c>
      <c r="DN13" s="18">
        <f t="shared" si="106"/>
        <v>20125.000000000004</v>
      </c>
      <c r="DO13" s="18">
        <f t="shared" si="106"/>
        <v>20125.000000000004</v>
      </c>
      <c r="DP13" s="18">
        <f t="shared" si="106"/>
        <v>20125.000000000004</v>
      </c>
      <c r="DQ13" s="18">
        <f t="shared" si="106"/>
        <v>20125.000000000004</v>
      </c>
      <c r="DR13" s="18">
        <f t="shared" si="106"/>
        <v>20125.000000000004</v>
      </c>
      <c r="DS13" s="18">
        <f t="shared" si="106"/>
        <v>20125.000000000004</v>
      </c>
      <c r="DT13" s="18">
        <f t="shared" si="106"/>
        <v>20125.000000000004</v>
      </c>
      <c r="DU13" s="18">
        <f t="shared" si="106"/>
        <v>20125.000000000004</v>
      </c>
      <c r="DV13" s="18">
        <f t="shared" si="106"/>
        <v>20125.000000000004</v>
      </c>
      <c r="DW13" s="18">
        <f t="shared" si="106"/>
        <v>20125.000000000004</v>
      </c>
      <c r="DX13" s="18">
        <f t="shared" si="106"/>
        <v>20125.000000000004</v>
      </c>
    </row>
    <row r="14" spans="2:128" x14ac:dyDescent="0.35">
      <c r="B14" s="7" t="s">
        <v>25</v>
      </c>
      <c r="G14" s="58">
        <f>1-G13</f>
        <v>0.49999999999999989</v>
      </c>
      <c r="H14" s="18"/>
      <c r="I14" s="18">
        <f t="shared" ref="I14:AN14" si="107">I11*$G$14</f>
        <v>20124.999999999996</v>
      </c>
      <c r="J14" s="18">
        <f t="shared" si="107"/>
        <v>20124.999999999996</v>
      </c>
      <c r="K14" s="18">
        <f t="shared" si="107"/>
        <v>20124.999999999996</v>
      </c>
      <c r="L14" s="18">
        <f t="shared" si="107"/>
        <v>20124.999999999996</v>
      </c>
      <c r="M14" s="18">
        <f t="shared" si="107"/>
        <v>20124.999999999996</v>
      </c>
      <c r="N14" s="18">
        <f t="shared" si="107"/>
        <v>20124.999999999996</v>
      </c>
      <c r="O14" s="18">
        <f t="shared" si="107"/>
        <v>20124.999999999996</v>
      </c>
      <c r="P14" s="18">
        <f t="shared" si="107"/>
        <v>20124.999999999996</v>
      </c>
      <c r="Q14" s="18">
        <f t="shared" si="107"/>
        <v>20124.999999999996</v>
      </c>
      <c r="R14" s="18">
        <f t="shared" si="107"/>
        <v>20124.999999999996</v>
      </c>
      <c r="S14" s="18">
        <f t="shared" si="107"/>
        <v>20124.999999999996</v>
      </c>
      <c r="T14" s="18">
        <f t="shared" si="107"/>
        <v>20124.999999999996</v>
      </c>
      <c r="U14" s="18">
        <f t="shared" si="107"/>
        <v>20124.999999999996</v>
      </c>
      <c r="V14" s="18">
        <f t="shared" si="107"/>
        <v>20124.999999999996</v>
      </c>
      <c r="W14" s="18">
        <f t="shared" si="107"/>
        <v>20124.999999999996</v>
      </c>
      <c r="X14" s="18">
        <f t="shared" si="107"/>
        <v>20124.999999999996</v>
      </c>
      <c r="Y14" s="18">
        <f t="shared" si="107"/>
        <v>20124.999999999996</v>
      </c>
      <c r="Z14" s="18">
        <f t="shared" si="107"/>
        <v>20124.999999999996</v>
      </c>
      <c r="AA14" s="18">
        <f t="shared" si="107"/>
        <v>20124.999999999996</v>
      </c>
      <c r="AB14" s="18">
        <f t="shared" si="107"/>
        <v>20124.999999999996</v>
      </c>
      <c r="AC14" s="18">
        <f t="shared" si="107"/>
        <v>20124.999999999996</v>
      </c>
      <c r="AD14" s="18">
        <f t="shared" si="107"/>
        <v>20124.999999999996</v>
      </c>
      <c r="AE14" s="18">
        <f t="shared" si="107"/>
        <v>20124.999999999996</v>
      </c>
      <c r="AF14" s="18">
        <f t="shared" si="107"/>
        <v>20124.999999999996</v>
      </c>
      <c r="AG14" s="18">
        <f t="shared" si="107"/>
        <v>20124.999999999996</v>
      </c>
      <c r="AH14" s="18">
        <f t="shared" si="107"/>
        <v>20124.999999999996</v>
      </c>
      <c r="AI14" s="18">
        <f t="shared" si="107"/>
        <v>20124.999999999996</v>
      </c>
      <c r="AJ14" s="18">
        <f t="shared" si="107"/>
        <v>20124.999999999996</v>
      </c>
      <c r="AK14" s="18">
        <f t="shared" si="107"/>
        <v>20124.999999999996</v>
      </c>
      <c r="AL14" s="18">
        <f t="shared" si="107"/>
        <v>20124.999999999996</v>
      </c>
      <c r="AM14" s="18">
        <f t="shared" si="107"/>
        <v>20124.999999999996</v>
      </c>
      <c r="AN14" s="18">
        <f t="shared" si="107"/>
        <v>20124.999999999996</v>
      </c>
      <c r="AO14" s="18">
        <f t="shared" ref="AO14:BT14" si="108">AO11*$G$14</f>
        <v>20124.999999999996</v>
      </c>
      <c r="AP14" s="18">
        <f t="shared" si="108"/>
        <v>20124.999999999996</v>
      </c>
      <c r="AQ14" s="18">
        <f t="shared" si="108"/>
        <v>20124.999999999996</v>
      </c>
      <c r="AR14" s="18">
        <f t="shared" si="108"/>
        <v>20124.999999999996</v>
      </c>
      <c r="AS14" s="18">
        <f t="shared" si="108"/>
        <v>20124.999999999996</v>
      </c>
      <c r="AT14" s="18">
        <f t="shared" si="108"/>
        <v>20124.999999999996</v>
      </c>
      <c r="AU14" s="18">
        <f t="shared" si="108"/>
        <v>20124.999999999996</v>
      </c>
      <c r="AV14" s="18">
        <f t="shared" si="108"/>
        <v>20124.999999999996</v>
      </c>
      <c r="AW14" s="18">
        <f t="shared" si="108"/>
        <v>20124.999999999996</v>
      </c>
      <c r="AX14" s="18">
        <f t="shared" si="108"/>
        <v>20124.999999999996</v>
      </c>
      <c r="AY14" s="18">
        <f t="shared" si="108"/>
        <v>20124.999999999996</v>
      </c>
      <c r="AZ14" s="18">
        <f t="shared" si="108"/>
        <v>20124.999999999996</v>
      </c>
      <c r="BA14" s="18">
        <f t="shared" si="108"/>
        <v>20124.999999999996</v>
      </c>
      <c r="BB14" s="18">
        <f t="shared" si="108"/>
        <v>20124.999999999996</v>
      </c>
      <c r="BC14" s="18">
        <f t="shared" si="108"/>
        <v>20124.999999999996</v>
      </c>
      <c r="BD14" s="18">
        <f t="shared" si="108"/>
        <v>20124.999999999996</v>
      </c>
      <c r="BE14" s="18">
        <f t="shared" si="108"/>
        <v>20124.999999999996</v>
      </c>
      <c r="BF14" s="18">
        <f t="shared" si="108"/>
        <v>20124.999999999996</v>
      </c>
      <c r="BG14" s="18">
        <f t="shared" si="108"/>
        <v>20124.999999999996</v>
      </c>
      <c r="BH14" s="18">
        <f t="shared" si="108"/>
        <v>20124.999999999996</v>
      </c>
      <c r="BI14" s="18">
        <f t="shared" si="108"/>
        <v>20124.999999999996</v>
      </c>
      <c r="BJ14" s="18">
        <f t="shared" si="108"/>
        <v>20124.999999999996</v>
      </c>
      <c r="BK14" s="18">
        <f t="shared" si="108"/>
        <v>20124.999999999996</v>
      </c>
      <c r="BL14" s="18">
        <f t="shared" si="108"/>
        <v>20124.999999999996</v>
      </c>
      <c r="BM14" s="18">
        <f t="shared" si="108"/>
        <v>20124.999999999996</v>
      </c>
      <c r="BN14" s="18">
        <f t="shared" si="108"/>
        <v>20124.999999999996</v>
      </c>
      <c r="BO14" s="18">
        <f t="shared" si="108"/>
        <v>20124.999999999996</v>
      </c>
      <c r="BP14" s="18">
        <f t="shared" si="108"/>
        <v>20124.999999999996</v>
      </c>
      <c r="BQ14" s="18">
        <f t="shared" si="108"/>
        <v>20124.999999999996</v>
      </c>
      <c r="BR14" s="18">
        <f t="shared" si="108"/>
        <v>20124.999999999996</v>
      </c>
      <c r="BS14" s="18">
        <f t="shared" si="108"/>
        <v>20124.999999999996</v>
      </c>
      <c r="BT14" s="18">
        <f t="shared" si="108"/>
        <v>20124.999999999996</v>
      </c>
      <c r="BU14" s="18">
        <f t="shared" ref="BU14:CF14" si="109">BU11*$G$14</f>
        <v>20124.999999999996</v>
      </c>
      <c r="BV14" s="18">
        <f t="shared" si="109"/>
        <v>20124.999999999996</v>
      </c>
      <c r="BW14" s="18">
        <f t="shared" si="109"/>
        <v>20124.999999999996</v>
      </c>
      <c r="BX14" s="18">
        <f t="shared" si="109"/>
        <v>20124.999999999996</v>
      </c>
      <c r="BY14" s="18">
        <f t="shared" si="109"/>
        <v>20124.999999999996</v>
      </c>
      <c r="BZ14" s="18">
        <f t="shared" si="109"/>
        <v>20124.999999999996</v>
      </c>
      <c r="CA14" s="18">
        <f t="shared" si="109"/>
        <v>20124.999999999996</v>
      </c>
      <c r="CB14" s="18">
        <f t="shared" si="109"/>
        <v>20124.999999999996</v>
      </c>
      <c r="CC14" s="18">
        <f t="shared" si="109"/>
        <v>20124.999999999996</v>
      </c>
      <c r="CD14" s="18">
        <f t="shared" si="109"/>
        <v>20124.999999999996</v>
      </c>
      <c r="CE14" s="18">
        <f t="shared" si="109"/>
        <v>20124.999999999996</v>
      </c>
      <c r="CF14" s="18">
        <f t="shared" si="109"/>
        <v>20124.999999999996</v>
      </c>
      <c r="CG14" s="18">
        <f t="shared" ref="CG14:DX14" si="110">CG11*$G$14</f>
        <v>20124.999999999996</v>
      </c>
      <c r="CH14" s="18">
        <f t="shared" si="110"/>
        <v>20124.999999999996</v>
      </c>
      <c r="CI14" s="18">
        <f t="shared" si="110"/>
        <v>20124.999999999996</v>
      </c>
      <c r="CJ14" s="18">
        <f t="shared" si="110"/>
        <v>20124.999999999996</v>
      </c>
      <c r="CK14" s="18">
        <f t="shared" si="110"/>
        <v>20124.999999999996</v>
      </c>
      <c r="CL14" s="18">
        <f t="shared" si="110"/>
        <v>20124.999999999996</v>
      </c>
      <c r="CM14" s="18">
        <f t="shared" si="110"/>
        <v>20124.999999999996</v>
      </c>
      <c r="CN14" s="18">
        <f t="shared" si="110"/>
        <v>20124.999999999996</v>
      </c>
      <c r="CO14" s="18">
        <f t="shared" si="110"/>
        <v>20124.999999999996</v>
      </c>
      <c r="CP14" s="18">
        <f t="shared" si="110"/>
        <v>20124.999999999996</v>
      </c>
      <c r="CQ14" s="18">
        <f t="shared" si="110"/>
        <v>20124.999999999996</v>
      </c>
      <c r="CR14" s="18">
        <f t="shared" si="110"/>
        <v>20124.999999999996</v>
      </c>
      <c r="CS14" s="18">
        <f t="shared" si="110"/>
        <v>20124.999999999996</v>
      </c>
      <c r="CT14" s="18">
        <f t="shared" si="110"/>
        <v>20124.999999999996</v>
      </c>
      <c r="CU14" s="18">
        <f t="shared" si="110"/>
        <v>20124.999999999996</v>
      </c>
      <c r="CV14" s="18">
        <f t="shared" si="110"/>
        <v>20124.999999999996</v>
      </c>
      <c r="CW14" s="18">
        <f t="shared" si="110"/>
        <v>20124.999999999996</v>
      </c>
      <c r="CX14" s="18">
        <f t="shared" si="110"/>
        <v>20124.999999999996</v>
      </c>
      <c r="CY14" s="18">
        <f t="shared" si="110"/>
        <v>20124.999999999996</v>
      </c>
      <c r="CZ14" s="18">
        <f t="shared" si="110"/>
        <v>20124.999999999996</v>
      </c>
      <c r="DA14" s="18">
        <f t="shared" si="110"/>
        <v>20124.999999999996</v>
      </c>
      <c r="DB14" s="18">
        <f t="shared" si="110"/>
        <v>20124.999999999996</v>
      </c>
      <c r="DC14" s="18">
        <f t="shared" si="110"/>
        <v>20124.999999999996</v>
      </c>
      <c r="DD14" s="18">
        <f t="shared" si="110"/>
        <v>20124.999999999996</v>
      </c>
      <c r="DE14" s="18">
        <f t="shared" si="110"/>
        <v>20124.999999999996</v>
      </c>
      <c r="DF14" s="18">
        <f t="shared" si="110"/>
        <v>20124.999999999996</v>
      </c>
      <c r="DG14" s="18">
        <f t="shared" si="110"/>
        <v>20124.999999999996</v>
      </c>
      <c r="DH14" s="18">
        <f t="shared" si="110"/>
        <v>20124.999999999996</v>
      </c>
      <c r="DI14" s="18">
        <f t="shared" si="110"/>
        <v>20124.999999999996</v>
      </c>
      <c r="DJ14" s="18">
        <f t="shared" si="110"/>
        <v>20124.999999999996</v>
      </c>
      <c r="DK14" s="18">
        <f t="shared" si="110"/>
        <v>20124.999999999996</v>
      </c>
      <c r="DL14" s="18">
        <f t="shared" si="110"/>
        <v>20124.999999999996</v>
      </c>
      <c r="DM14" s="18">
        <f t="shared" si="110"/>
        <v>20124.999999999996</v>
      </c>
      <c r="DN14" s="18">
        <f t="shared" si="110"/>
        <v>20124.999999999996</v>
      </c>
      <c r="DO14" s="18">
        <f t="shared" si="110"/>
        <v>20124.999999999996</v>
      </c>
      <c r="DP14" s="18">
        <f t="shared" si="110"/>
        <v>20124.999999999996</v>
      </c>
      <c r="DQ14" s="18">
        <f t="shared" si="110"/>
        <v>20124.999999999996</v>
      </c>
      <c r="DR14" s="18">
        <f t="shared" si="110"/>
        <v>20124.999999999996</v>
      </c>
      <c r="DS14" s="18">
        <f t="shared" si="110"/>
        <v>20124.999999999996</v>
      </c>
      <c r="DT14" s="18">
        <f t="shared" si="110"/>
        <v>20124.999999999996</v>
      </c>
      <c r="DU14" s="18">
        <f t="shared" si="110"/>
        <v>20124.999999999996</v>
      </c>
      <c r="DV14" s="18">
        <f t="shared" si="110"/>
        <v>20124.999999999996</v>
      </c>
      <c r="DW14" s="18">
        <f t="shared" si="110"/>
        <v>20124.999999999996</v>
      </c>
      <c r="DX14" s="18">
        <f t="shared" si="110"/>
        <v>20124.999999999996</v>
      </c>
    </row>
    <row r="15" spans="2:128" x14ac:dyDescent="0.35">
      <c r="G15" s="29"/>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row>
    <row r="16" spans="2:128" s="32" customFormat="1" x14ac:dyDescent="0.35">
      <c r="B16" s="32" t="s">
        <v>49</v>
      </c>
      <c r="G16" s="53"/>
      <c r="H16" s="33"/>
      <c r="I16" s="33">
        <v>0</v>
      </c>
      <c r="J16" s="33">
        <v>0</v>
      </c>
      <c r="K16" s="33">
        <f>SUM(I13:K13)</f>
        <v>60375.000000000015</v>
      </c>
      <c r="L16" s="33">
        <v>0</v>
      </c>
      <c r="M16" s="33">
        <v>0</v>
      </c>
      <c r="N16" s="33">
        <f>SUM(L13:N13)</f>
        <v>60375.000000000015</v>
      </c>
      <c r="O16" s="33">
        <v>0</v>
      </c>
      <c r="P16" s="33">
        <v>0</v>
      </c>
      <c r="Q16" s="33">
        <f>SUM(O13:Q13)</f>
        <v>60375.000000000015</v>
      </c>
      <c r="R16" s="33">
        <v>0</v>
      </c>
      <c r="S16" s="33">
        <v>0</v>
      </c>
      <c r="T16" s="33">
        <f>SUM(R13:T13)</f>
        <v>60375.000000000015</v>
      </c>
      <c r="U16" s="33">
        <v>0</v>
      </c>
      <c r="V16" s="33">
        <v>0</v>
      </c>
      <c r="W16" s="33">
        <f>SUM(U13:W13)</f>
        <v>60375.000000000015</v>
      </c>
      <c r="X16" s="33">
        <v>0</v>
      </c>
      <c r="Y16" s="33">
        <v>0</v>
      </c>
      <c r="Z16" s="33">
        <f>SUM(X13:Z13)</f>
        <v>60375.000000000015</v>
      </c>
      <c r="AA16" s="33">
        <v>0</v>
      </c>
      <c r="AB16" s="33">
        <v>0</v>
      </c>
      <c r="AC16" s="33">
        <f>SUM(AA13:AC13)</f>
        <v>60375.000000000015</v>
      </c>
      <c r="AD16" s="33">
        <v>0</v>
      </c>
      <c r="AE16" s="33">
        <v>0</v>
      </c>
      <c r="AF16" s="33">
        <f>SUM(AD13:AF13)</f>
        <v>60375.000000000015</v>
      </c>
      <c r="AG16" s="33">
        <v>0</v>
      </c>
      <c r="AH16" s="33">
        <v>0</v>
      </c>
      <c r="AI16" s="33">
        <f>SUM(AG13:AI13)</f>
        <v>60375.000000000015</v>
      </c>
      <c r="AJ16" s="33">
        <v>0</v>
      </c>
      <c r="AK16" s="33">
        <v>0</v>
      </c>
      <c r="AL16" s="33">
        <f>SUM(AJ13:AL13)</f>
        <v>60375.000000000015</v>
      </c>
      <c r="AM16" s="33">
        <v>0</v>
      </c>
      <c r="AN16" s="33">
        <v>0</v>
      </c>
      <c r="AO16" s="33">
        <f>SUM(AM13:AO13)</f>
        <v>60375.000000000015</v>
      </c>
      <c r="AP16" s="33">
        <v>0</v>
      </c>
      <c r="AQ16" s="33">
        <v>0</v>
      </c>
      <c r="AR16" s="33">
        <f>SUM(AP13:AR13)</f>
        <v>60375.000000000015</v>
      </c>
      <c r="AS16" s="33">
        <v>0</v>
      </c>
      <c r="AT16" s="33">
        <v>0</v>
      </c>
      <c r="AU16" s="33">
        <f>SUM(AS13:AU13)</f>
        <v>60375.000000000015</v>
      </c>
      <c r="AV16" s="33">
        <v>0</v>
      </c>
      <c r="AW16" s="33">
        <v>0</v>
      </c>
      <c r="AX16" s="33">
        <f>SUM(AV13:AX13)</f>
        <v>60375.000000000015</v>
      </c>
      <c r="AY16" s="33">
        <v>0</v>
      </c>
      <c r="AZ16" s="33">
        <v>0</v>
      </c>
      <c r="BA16" s="33">
        <f>SUM(AY13:BA13)</f>
        <v>60375.000000000015</v>
      </c>
      <c r="BB16" s="33">
        <v>0</v>
      </c>
      <c r="BC16" s="33">
        <v>0</v>
      </c>
      <c r="BD16" s="33">
        <f>SUM(BB13:BD13)</f>
        <v>60375.000000000015</v>
      </c>
      <c r="BE16" s="33">
        <v>0</v>
      </c>
      <c r="BF16" s="33">
        <v>0</v>
      </c>
      <c r="BG16" s="33">
        <f>SUM(BE13:BG13)</f>
        <v>60375.000000000015</v>
      </c>
      <c r="BH16" s="33">
        <v>0</v>
      </c>
      <c r="BI16" s="33">
        <v>0</v>
      </c>
      <c r="BJ16" s="33">
        <f>SUM(BH13:BJ13)</f>
        <v>60375.000000000015</v>
      </c>
      <c r="BK16" s="33">
        <v>0</v>
      </c>
      <c r="BL16" s="33">
        <v>0</v>
      </c>
      <c r="BM16" s="33">
        <f>SUM(BK13:BM13)</f>
        <v>60375.000000000015</v>
      </c>
      <c r="BN16" s="33">
        <v>0</v>
      </c>
      <c r="BO16" s="33">
        <v>0</v>
      </c>
      <c r="BP16" s="33">
        <f>SUM(BN13:BP13)</f>
        <v>60375.000000000015</v>
      </c>
      <c r="BQ16" s="33">
        <v>0</v>
      </c>
      <c r="BR16" s="33">
        <v>0</v>
      </c>
      <c r="BS16" s="33">
        <f>SUM(BQ13:BS13)</f>
        <v>60375.000000000015</v>
      </c>
      <c r="BT16" s="33">
        <v>0</v>
      </c>
      <c r="BU16" s="33">
        <v>0</v>
      </c>
      <c r="BV16" s="33">
        <f>SUM(BT13:BV13)</f>
        <v>60375.000000000015</v>
      </c>
      <c r="BW16" s="33">
        <v>0</v>
      </c>
      <c r="BX16" s="33">
        <v>0</v>
      </c>
      <c r="BY16" s="33">
        <f>SUM(BW13:BY13)</f>
        <v>60375.000000000015</v>
      </c>
      <c r="BZ16" s="33">
        <v>0</v>
      </c>
      <c r="CA16" s="33">
        <v>0</v>
      </c>
      <c r="CB16" s="33">
        <f>SUM(BZ13:CB13)</f>
        <v>60375.000000000015</v>
      </c>
      <c r="CC16" s="33">
        <v>0</v>
      </c>
      <c r="CD16" s="33">
        <v>0</v>
      </c>
      <c r="CE16" s="33">
        <f>SUM(CC13:CE13)</f>
        <v>60375.000000000015</v>
      </c>
      <c r="CF16" s="33">
        <v>0</v>
      </c>
      <c r="CG16" s="33">
        <v>0</v>
      </c>
      <c r="CH16" s="33">
        <f>SUM(CF13:CH13)</f>
        <v>60375.000000000015</v>
      </c>
      <c r="CI16" s="33">
        <v>0</v>
      </c>
      <c r="CJ16" s="33">
        <v>0</v>
      </c>
      <c r="CK16" s="33">
        <f>SUM(CI13:CK13)</f>
        <v>60375.000000000015</v>
      </c>
      <c r="CL16" s="33">
        <v>0</v>
      </c>
      <c r="CM16" s="33">
        <v>0</v>
      </c>
      <c r="CN16" s="33">
        <f>SUM(CL13:CN13)</f>
        <v>60375.000000000015</v>
      </c>
      <c r="CO16" s="33">
        <v>0</v>
      </c>
      <c r="CP16" s="33">
        <v>0</v>
      </c>
      <c r="CQ16" s="33">
        <f>SUM(CO13:CQ13)</f>
        <v>60375.000000000015</v>
      </c>
      <c r="CR16" s="33">
        <v>0</v>
      </c>
      <c r="CS16" s="33">
        <v>0</v>
      </c>
      <c r="CT16" s="33">
        <f>SUM(CR13:CT13)</f>
        <v>60375.000000000015</v>
      </c>
      <c r="CU16" s="33">
        <v>0</v>
      </c>
      <c r="CV16" s="33">
        <v>0</v>
      </c>
      <c r="CW16" s="33">
        <f>SUM(CU13:CW13)</f>
        <v>60375.000000000015</v>
      </c>
      <c r="CX16" s="33">
        <v>0</v>
      </c>
      <c r="CY16" s="33">
        <v>0</v>
      </c>
      <c r="CZ16" s="33">
        <f>SUM(CX13:CZ13)</f>
        <v>60375.000000000015</v>
      </c>
      <c r="DA16" s="33">
        <v>0</v>
      </c>
      <c r="DB16" s="33">
        <v>0</v>
      </c>
      <c r="DC16" s="33">
        <f>SUM(DA13:DC13)</f>
        <v>60375.000000000015</v>
      </c>
      <c r="DD16" s="33">
        <v>0</v>
      </c>
      <c r="DE16" s="33">
        <v>0</v>
      </c>
      <c r="DF16" s="33">
        <f>SUM(DD13:DF13)</f>
        <v>60375.000000000015</v>
      </c>
      <c r="DG16" s="33">
        <v>0</v>
      </c>
      <c r="DH16" s="33">
        <v>0</v>
      </c>
      <c r="DI16" s="33">
        <f>SUM(DG13:DI13)</f>
        <v>60375.000000000015</v>
      </c>
      <c r="DJ16" s="33">
        <v>0</v>
      </c>
      <c r="DK16" s="33">
        <v>0</v>
      </c>
      <c r="DL16" s="33">
        <f>SUM(DJ13:DL13)</f>
        <v>60375.000000000015</v>
      </c>
      <c r="DM16" s="33">
        <v>0</v>
      </c>
      <c r="DN16" s="33">
        <v>0</v>
      </c>
      <c r="DO16" s="33">
        <f>SUM(DM13:DO13)</f>
        <v>60375.000000000015</v>
      </c>
      <c r="DP16" s="33">
        <v>0</v>
      </c>
      <c r="DQ16" s="33">
        <v>0</v>
      </c>
      <c r="DR16" s="33">
        <f>SUM(DP13:DR13)</f>
        <v>60375.000000000015</v>
      </c>
      <c r="DS16" s="33">
        <v>0</v>
      </c>
      <c r="DT16" s="33">
        <v>0</v>
      </c>
      <c r="DU16" s="33">
        <f>SUM(DS13:DU13)</f>
        <v>60375.000000000015</v>
      </c>
      <c r="DV16" s="33">
        <v>0</v>
      </c>
      <c r="DW16" s="33">
        <v>0</v>
      </c>
      <c r="DX16" s="33">
        <f>SUM(DV13:DX13)</f>
        <v>60375.000000000015</v>
      </c>
    </row>
    <row r="17" spans="2:128" s="32" customFormat="1" x14ac:dyDescent="0.35">
      <c r="G17" s="53"/>
      <c r="H17" s="33"/>
      <c r="I17" s="33"/>
      <c r="J17" s="33"/>
      <c r="K17" s="33"/>
      <c r="L17" s="33"/>
      <c r="M17" s="33"/>
      <c r="N17" s="33"/>
      <c r="O17" s="33"/>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33"/>
      <c r="BD17" s="33"/>
      <c r="BE17" s="33"/>
      <c r="BF17" s="33"/>
      <c r="BG17" s="33"/>
      <c r="BH17" s="33"/>
      <c r="BI17" s="33"/>
      <c r="BJ17" s="33"/>
      <c r="BK17" s="33"/>
      <c r="BL17" s="33"/>
      <c r="BM17" s="33"/>
      <c r="BN17" s="33"/>
      <c r="BO17" s="33"/>
      <c r="BP17" s="33"/>
      <c r="BQ17" s="33"/>
      <c r="BR17" s="33"/>
      <c r="BS17" s="33"/>
      <c r="BT17" s="33"/>
      <c r="BU17" s="33"/>
      <c r="BV17" s="33"/>
      <c r="BW17" s="33"/>
      <c r="BX17" s="33"/>
      <c r="BY17" s="33"/>
      <c r="BZ17" s="33"/>
      <c r="CA17" s="33"/>
      <c r="CB17" s="33"/>
      <c r="CC17" s="33"/>
      <c r="CD17" s="33"/>
      <c r="CE17" s="33"/>
      <c r="CF17" s="33"/>
      <c r="CG17" s="33"/>
      <c r="CH17" s="33"/>
      <c r="CI17" s="33"/>
      <c r="CJ17" s="33"/>
      <c r="CK17" s="33"/>
      <c r="CL17" s="33"/>
      <c r="CM17" s="33"/>
      <c r="CN17" s="33"/>
      <c r="CO17" s="33"/>
      <c r="CP17" s="33"/>
      <c r="CQ17" s="33"/>
      <c r="CR17" s="33"/>
      <c r="CS17" s="33"/>
      <c r="CT17" s="33"/>
      <c r="CU17" s="33"/>
      <c r="CV17" s="33"/>
      <c r="CW17" s="33"/>
      <c r="CX17" s="33"/>
      <c r="CY17" s="33"/>
      <c r="CZ17" s="33"/>
      <c r="DA17" s="33"/>
      <c r="DB17" s="33"/>
      <c r="DC17" s="33"/>
      <c r="DD17" s="33"/>
      <c r="DE17" s="33"/>
      <c r="DF17" s="33"/>
      <c r="DG17" s="33"/>
      <c r="DH17" s="33"/>
      <c r="DI17" s="33"/>
      <c r="DJ17" s="33"/>
      <c r="DK17" s="33"/>
      <c r="DL17" s="33"/>
      <c r="DM17" s="33"/>
      <c r="DN17" s="33"/>
      <c r="DO17" s="33"/>
      <c r="DP17" s="33"/>
      <c r="DQ17" s="33"/>
      <c r="DR17" s="33"/>
      <c r="DS17" s="33"/>
      <c r="DT17" s="33"/>
      <c r="DU17" s="33"/>
      <c r="DV17" s="33"/>
      <c r="DW17" s="33"/>
      <c r="DX17" s="33"/>
    </row>
    <row r="18" spans="2:128" s="60" customFormat="1" x14ac:dyDescent="0.45">
      <c r="B18" s="60" t="s">
        <v>178</v>
      </c>
      <c r="H18" s="75"/>
      <c r="I18" s="75">
        <f t="shared" ref="I18:J18" si="111">I11-I16</f>
        <v>40250</v>
      </c>
      <c r="J18" s="75">
        <f t="shared" si="111"/>
        <v>40250</v>
      </c>
      <c r="K18" s="75">
        <f t="shared" ref="K18:AP18" si="112">K11-K16</f>
        <v>-20125.000000000015</v>
      </c>
      <c r="L18" s="75">
        <f t="shared" si="112"/>
        <v>40250</v>
      </c>
      <c r="M18" s="75">
        <f t="shared" si="112"/>
        <v>40250</v>
      </c>
      <c r="N18" s="75">
        <f t="shared" si="112"/>
        <v>-20125.000000000015</v>
      </c>
      <c r="O18" s="75">
        <f t="shared" si="112"/>
        <v>40250</v>
      </c>
      <c r="P18" s="75">
        <f t="shared" si="112"/>
        <v>40250</v>
      </c>
      <c r="Q18" s="75">
        <f t="shared" si="112"/>
        <v>-20125.000000000015</v>
      </c>
      <c r="R18" s="75">
        <f t="shared" si="112"/>
        <v>40250</v>
      </c>
      <c r="S18" s="75">
        <f t="shared" si="112"/>
        <v>40250</v>
      </c>
      <c r="T18" s="75">
        <f t="shared" si="112"/>
        <v>-20125.000000000015</v>
      </c>
      <c r="U18" s="75">
        <f t="shared" si="112"/>
        <v>40250</v>
      </c>
      <c r="V18" s="75">
        <f t="shared" si="112"/>
        <v>40250</v>
      </c>
      <c r="W18" s="75">
        <f t="shared" si="112"/>
        <v>-20125.000000000015</v>
      </c>
      <c r="X18" s="75">
        <f t="shared" si="112"/>
        <v>40250</v>
      </c>
      <c r="Y18" s="75">
        <f t="shared" si="112"/>
        <v>40250</v>
      </c>
      <c r="Z18" s="75">
        <f t="shared" si="112"/>
        <v>-20125.000000000015</v>
      </c>
      <c r="AA18" s="75">
        <f t="shared" si="112"/>
        <v>40250</v>
      </c>
      <c r="AB18" s="75">
        <f t="shared" si="112"/>
        <v>40250</v>
      </c>
      <c r="AC18" s="75">
        <f t="shared" si="112"/>
        <v>-20125.000000000015</v>
      </c>
      <c r="AD18" s="75">
        <f t="shared" si="112"/>
        <v>40250</v>
      </c>
      <c r="AE18" s="75">
        <f t="shared" si="112"/>
        <v>40250</v>
      </c>
      <c r="AF18" s="75">
        <f t="shared" si="112"/>
        <v>-20125.000000000015</v>
      </c>
      <c r="AG18" s="75">
        <f t="shared" si="112"/>
        <v>40250</v>
      </c>
      <c r="AH18" s="75">
        <f t="shared" si="112"/>
        <v>40250</v>
      </c>
      <c r="AI18" s="75">
        <f t="shared" si="112"/>
        <v>-20125.000000000015</v>
      </c>
      <c r="AJ18" s="75">
        <f t="shared" si="112"/>
        <v>40250</v>
      </c>
      <c r="AK18" s="75">
        <f t="shared" si="112"/>
        <v>40250</v>
      </c>
      <c r="AL18" s="75">
        <f t="shared" si="112"/>
        <v>-20125.000000000015</v>
      </c>
      <c r="AM18" s="75">
        <f t="shared" si="112"/>
        <v>40250</v>
      </c>
      <c r="AN18" s="75">
        <f t="shared" si="112"/>
        <v>40250</v>
      </c>
      <c r="AO18" s="75">
        <f t="shared" si="112"/>
        <v>-20125.000000000015</v>
      </c>
      <c r="AP18" s="75">
        <f t="shared" si="112"/>
        <v>40250</v>
      </c>
      <c r="AQ18" s="75">
        <f t="shared" ref="AQ18:BV18" si="113">AQ11-AQ16</f>
        <v>40250</v>
      </c>
      <c r="AR18" s="75">
        <f t="shared" si="113"/>
        <v>-20125.000000000015</v>
      </c>
      <c r="AS18" s="75">
        <f t="shared" si="113"/>
        <v>40250</v>
      </c>
      <c r="AT18" s="75">
        <f t="shared" si="113"/>
        <v>40250</v>
      </c>
      <c r="AU18" s="75">
        <f t="shared" si="113"/>
        <v>-20125.000000000015</v>
      </c>
      <c r="AV18" s="75">
        <f t="shared" si="113"/>
        <v>40250</v>
      </c>
      <c r="AW18" s="75">
        <f t="shared" si="113"/>
        <v>40250</v>
      </c>
      <c r="AX18" s="75">
        <f t="shared" si="113"/>
        <v>-20125.000000000015</v>
      </c>
      <c r="AY18" s="75">
        <f t="shared" si="113"/>
        <v>40250</v>
      </c>
      <c r="AZ18" s="75">
        <f t="shared" si="113"/>
        <v>40250</v>
      </c>
      <c r="BA18" s="75">
        <f t="shared" si="113"/>
        <v>-20125.000000000015</v>
      </c>
      <c r="BB18" s="75">
        <f t="shared" si="113"/>
        <v>40250</v>
      </c>
      <c r="BC18" s="75">
        <f t="shared" si="113"/>
        <v>40250</v>
      </c>
      <c r="BD18" s="75">
        <f t="shared" si="113"/>
        <v>-20125.000000000015</v>
      </c>
      <c r="BE18" s="75">
        <f t="shared" si="113"/>
        <v>40250</v>
      </c>
      <c r="BF18" s="75">
        <f t="shared" si="113"/>
        <v>40250</v>
      </c>
      <c r="BG18" s="75">
        <f t="shared" si="113"/>
        <v>-20125.000000000015</v>
      </c>
      <c r="BH18" s="75">
        <f t="shared" si="113"/>
        <v>40250</v>
      </c>
      <c r="BI18" s="75">
        <f t="shared" si="113"/>
        <v>40250</v>
      </c>
      <c r="BJ18" s="75">
        <f t="shared" si="113"/>
        <v>-20125.000000000015</v>
      </c>
      <c r="BK18" s="75">
        <f t="shared" si="113"/>
        <v>40250</v>
      </c>
      <c r="BL18" s="75">
        <f t="shared" si="113"/>
        <v>40250</v>
      </c>
      <c r="BM18" s="75">
        <f t="shared" si="113"/>
        <v>-20125.000000000015</v>
      </c>
      <c r="BN18" s="75">
        <f t="shared" si="113"/>
        <v>40250</v>
      </c>
      <c r="BO18" s="75">
        <f t="shared" si="113"/>
        <v>40250</v>
      </c>
      <c r="BP18" s="75">
        <f t="shared" si="113"/>
        <v>-20125.000000000015</v>
      </c>
      <c r="BQ18" s="75">
        <f t="shared" si="113"/>
        <v>40250</v>
      </c>
      <c r="BR18" s="75">
        <f t="shared" si="113"/>
        <v>40250</v>
      </c>
      <c r="BS18" s="75">
        <f t="shared" si="113"/>
        <v>-20125.000000000015</v>
      </c>
      <c r="BT18" s="75">
        <f t="shared" si="113"/>
        <v>40250</v>
      </c>
      <c r="BU18" s="75">
        <f t="shared" si="113"/>
        <v>40250</v>
      </c>
      <c r="BV18" s="75">
        <f t="shared" si="113"/>
        <v>-20125.000000000015</v>
      </c>
      <c r="BW18" s="75">
        <f t="shared" ref="BW18:DB18" si="114">BW11-BW16</f>
        <v>40250</v>
      </c>
      <c r="BX18" s="75">
        <f t="shared" si="114"/>
        <v>40250</v>
      </c>
      <c r="BY18" s="75">
        <f t="shared" si="114"/>
        <v>-20125.000000000015</v>
      </c>
      <c r="BZ18" s="75">
        <f t="shared" si="114"/>
        <v>40250</v>
      </c>
      <c r="CA18" s="75">
        <f t="shared" si="114"/>
        <v>40250</v>
      </c>
      <c r="CB18" s="75">
        <f t="shared" si="114"/>
        <v>-20125.000000000015</v>
      </c>
      <c r="CC18" s="75">
        <f t="shared" si="114"/>
        <v>40250</v>
      </c>
      <c r="CD18" s="75">
        <f t="shared" si="114"/>
        <v>40250</v>
      </c>
      <c r="CE18" s="75">
        <f t="shared" si="114"/>
        <v>-20125.000000000015</v>
      </c>
      <c r="CF18" s="75">
        <f t="shared" si="114"/>
        <v>40250</v>
      </c>
      <c r="CG18" s="75">
        <f t="shared" si="114"/>
        <v>40250</v>
      </c>
      <c r="CH18" s="75">
        <f t="shared" si="114"/>
        <v>-20125.000000000015</v>
      </c>
      <c r="CI18" s="75">
        <f t="shared" si="114"/>
        <v>40250</v>
      </c>
      <c r="CJ18" s="75">
        <f t="shared" si="114"/>
        <v>40250</v>
      </c>
      <c r="CK18" s="75">
        <f t="shared" si="114"/>
        <v>-20125.000000000015</v>
      </c>
      <c r="CL18" s="75">
        <f t="shared" si="114"/>
        <v>40250</v>
      </c>
      <c r="CM18" s="75">
        <f t="shared" si="114"/>
        <v>40250</v>
      </c>
      <c r="CN18" s="75">
        <f t="shared" si="114"/>
        <v>-20125.000000000015</v>
      </c>
      <c r="CO18" s="75">
        <f t="shared" si="114"/>
        <v>40250</v>
      </c>
      <c r="CP18" s="75">
        <f t="shared" si="114"/>
        <v>40250</v>
      </c>
      <c r="CQ18" s="75">
        <f t="shared" si="114"/>
        <v>-20125.000000000015</v>
      </c>
      <c r="CR18" s="75">
        <f t="shared" si="114"/>
        <v>40250</v>
      </c>
      <c r="CS18" s="75">
        <f t="shared" si="114"/>
        <v>40250</v>
      </c>
      <c r="CT18" s="75">
        <f t="shared" si="114"/>
        <v>-20125.000000000015</v>
      </c>
      <c r="CU18" s="75">
        <f t="shared" si="114"/>
        <v>40250</v>
      </c>
      <c r="CV18" s="75">
        <f t="shared" si="114"/>
        <v>40250</v>
      </c>
      <c r="CW18" s="75">
        <f t="shared" si="114"/>
        <v>-20125.000000000015</v>
      </c>
      <c r="CX18" s="75">
        <f t="shared" si="114"/>
        <v>40250</v>
      </c>
      <c r="CY18" s="75">
        <f t="shared" si="114"/>
        <v>40250</v>
      </c>
      <c r="CZ18" s="75">
        <f t="shared" si="114"/>
        <v>-20125.000000000015</v>
      </c>
      <c r="DA18" s="75">
        <f t="shared" si="114"/>
        <v>40250</v>
      </c>
      <c r="DB18" s="75">
        <f t="shared" si="114"/>
        <v>40250</v>
      </c>
      <c r="DC18" s="75">
        <f t="shared" ref="DC18:DX18" si="115">DC11-DC16</f>
        <v>-20125.000000000015</v>
      </c>
      <c r="DD18" s="75">
        <f t="shared" si="115"/>
        <v>40250</v>
      </c>
      <c r="DE18" s="75">
        <f t="shared" si="115"/>
        <v>40250</v>
      </c>
      <c r="DF18" s="75">
        <f t="shared" si="115"/>
        <v>-20125.000000000015</v>
      </c>
      <c r="DG18" s="75">
        <f t="shared" si="115"/>
        <v>40250</v>
      </c>
      <c r="DH18" s="75">
        <f t="shared" si="115"/>
        <v>40250</v>
      </c>
      <c r="DI18" s="75">
        <f t="shared" si="115"/>
        <v>-20125.000000000015</v>
      </c>
      <c r="DJ18" s="75">
        <f t="shared" si="115"/>
        <v>40250</v>
      </c>
      <c r="DK18" s="75">
        <f t="shared" si="115"/>
        <v>40250</v>
      </c>
      <c r="DL18" s="75">
        <f t="shared" si="115"/>
        <v>-20125.000000000015</v>
      </c>
      <c r="DM18" s="75">
        <f t="shared" si="115"/>
        <v>40250</v>
      </c>
      <c r="DN18" s="75">
        <f t="shared" si="115"/>
        <v>40250</v>
      </c>
      <c r="DO18" s="75">
        <f t="shared" si="115"/>
        <v>-20125.000000000015</v>
      </c>
      <c r="DP18" s="75">
        <f t="shared" si="115"/>
        <v>40250</v>
      </c>
      <c r="DQ18" s="75">
        <f t="shared" si="115"/>
        <v>40250</v>
      </c>
      <c r="DR18" s="75">
        <f t="shared" si="115"/>
        <v>-20125.000000000015</v>
      </c>
      <c r="DS18" s="75">
        <f t="shared" si="115"/>
        <v>40250</v>
      </c>
      <c r="DT18" s="75">
        <f t="shared" si="115"/>
        <v>40250</v>
      </c>
      <c r="DU18" s="75">
        <f t="shared" si="115"/>
        <v>-20125.000000000015</v>
      </c>
      <c r="DV18" s="75">
        <f t="shared" si="115"/>
        <v>40250</v>
      </c>
      <c r="DW18" s="75">
        <f t="shared" si="115"/>
        <v>40250</v>
      </c>
      <c r="DX18" s="75">
        <f t="shared" si="115"/>
        <v>-20125.000000000015</v>
      </c>
    </row>
    <row r="19" spans="2:128" s="60" customFormat="1" x14ac:dyDescent="0.45">
      <c r="B19" s="60" t="s">
        <v>179</v>
      </c>
      <c r="H19" s="75"/>
      <c r="I19" s="75">
        <f>SUM($I$18:I18)</f>
        <v>40250</v>
      </c>
      <c r="J19" s="75">
        <f>SUM($I$18:J18)</f>
        <v>80500</v>
      </c>
      <c r="K19" s="75">
        <f>SUM($I$18:K18)</f>
        <v>60374.999999999985</v>
      </c>
      <c r="L19" s="75">
        <f>SUM($I$18:L18)</f>
        <v>100624.99999999999</v>
      </c>
      <c r="M19" s="75">
        <f>SUM($I$18:M18)</f>
        <v>140875</v>
      </c>
      <c r="N19" s="75">
        <f>SUM($I$18:N18)</f>
        <v>120749.99999999999</v>
      </c>
      <c r="O19" s="75">
        <f>SUM($I$18:O18)</f>
        <v>161000</v>
      </c>
      <c r="P19" s="75">
        <f>SUM($I$18:P18)</f>
        <v>201250</v>
      </c>
      <c r="Q19" s="75">
        <f>SUM($I$18:Q18)</f>
        <v>181125</v>
      </c>
      <c r="R19" s="75">
        <f>SUM($I$18:R18)</f>
        <v>221375</v>
      </c>
      <c r="S19" s="75">
        <f>SUM($I$18:S18)</f>
        <v>261625</v>
      </c>
      <c r="T19" s="75">
        <f>SUM($I$18:T18)</f>
        <v>241500</v>
      </c>
      <c r="U19" s="75">
        <f>SUM($I$18:U18)</f>
        <v>281750</v>
      </c>
      <c r="V19" s="75">
        <f>SUM($I$18:V18)</f>
        <v>322000</v>
      </c>
      <c r="W19" s="75">
        <f>SUM($I$18:W18)</f>
        <v>301875</v>
      </c>
      <c r="X19" s="75">
        <f>SUM($I$18:X18)</f>
        <v>342125</v>
      </c>
      <c r="Y19" s="75">
        <f>SUM($I$18:Y18)</f>
        <v>382375</v>
      </c>
      <c r="Z19" s="75">
        <f>SUM($I$18:Z18)</f>
        <v>362250</v>
      </c>
      <c r="AA19" s="75">
        <f>SUM($I$18:AA18)</f>
        <v>402500</v>
      </c>
      <c r="AB19" s="75">
        <f>SUM($I$18:AB18)</f>
        <v>442750</v>
      </c>
      <c r="AC19" s="75">
        <f>SUM($I$18:AC18)</f>
        <v>422625</v>
      </c>
      <c r="AD19" s="75">
        <f>SUM($I$18:AD18)</f>
        <v>462875</v>
      </c>
      <c r="AE19" s="75">
        <f>SUM($I$18:AE18)</f>
        <v>503125</v>
      </c>
      <c r="AF19" s="75">
        <f>SUM($I$18:AF18)</f>
        <v>483000</v>
      </c>
      <c r="AG19" s="75">
        <f>SUM($I$18:AG18)</f>
        <v>523250</v>
      </c>
      <c r="AH19" s="75">
        <f>SUM($I$18:AH18)</f>
        <v>563500</v>
      </c>
      <c r="AI19" s="75">
        <f>SUM($I$18:AI18)</f>
        <v>543375</v>
      </c>
      <c r="AJ19" s="75">
        <f>SUM($I$18:AJ18)</f>
        <v>583625</v>
      </c>
      <c r="AK19" s="75">
        <f>SUM($I$18:AK18)</f>
        <v>623875</v>
      </c>
      <c r="AL19" s="75">
        <f>SUM($I$18:AL18)</f>
        <v>603750</v>
      </c>
      <c r="AM19" s="75">
        <f>SUM($I$18:AM18)</f>
        <v>644000</v>
      </c>
      <c r="AN19" s="75">
        <f>SUM($I$18:AN18)</f>
        <v>684250</v>
      </c>
      <c r="AO19" s="75">
        <f>SUM($I$18:AO18)</f>
        <v>664125</v>
      </c>
      <c r="AP19" s="75">
        <f>SUM($I$18:AP18)</f>
        <v>704375</v>
      </c>
      <c r="AQ19" s="75">
        <f>SUM($I$18:AQ18)</f>
        <v>744625</v>
      </c>
      <c r="AR19" s="75">
        <f>SUM($I$18:AR18)</f>
        <v>724500</v>
      </c>
      <c r="AS19" s="75">
        <f>SUM($I$18:AS18)</f>
        <v>764750</v>
      </c>
      <c r="AT19" s="75">
        <f>SUM($I$18:AT18)</f>
        <v>805000</v>
      </c>
      <c r="AU19" s="75">
        <f>SUM($I$18:AU18)</f>
        <v>784875</v>
      </c>
      <c r="AV19" s="75">
        <f>SUM($I$18:AV18)</f>
        <v>825125</v>
      </c>
      <c r="AW19" s="75">
        <f>SUM($I$18:AW18)</f>
        <v>865375</v>
      </c>
      <c r="AX19" s="75">
        <f>SUM($I$18:AX18)</f>
        <v>845250</v>
      </c>
      <c r="AY19" s="75">
        <f>SUM($I$18:AY18)</f>
        <v>885500</v>
      </c>
      <c r="AZ19" s="75">
        <f>SUM($I$18:AZ18)</f>
        <v>925750</v>
      </c>
      <c r="BA19" s="75">
        <f>SUM($I$18:BA18)</f>
        <v>905625</v>
      </c>
      <c r="BB19" s="75">
        <f>SUM($I$18:BB18)</f>
        <v>945875</v>
      </c>
      <c r="BC19" s="75">
        <f>SUM($I$18:BC18)</f>
        <v>986125</v>
      </c>
      <c r="BD19" s="75">
        <f>SUM($I$18:BD18)</f>
        <v>966000</v>
      </c>
      <c r="BE19" s="75">
        <f>SUM($I$18:BE18)</f>
        <v>1006250</v>
      </c>
      <c r="BF19" s="75">
        <f>SUM($I$18:BF18)</f>
        <v>1046500</v>
      </c>
      <c r="BG19" s="75">
        <f>SUM($I$18:BG18)</f>
        <v>1026375</v>
      </c>
      <c r="BH19" s="75">
        <f>SUM($I$18:BH18)</f>
        <v>1066625</v>
      </c>
      <c r="BI19" s="75">
        <f>SUM($I$18:BI18)</f>
        <v>1106875</v>
      </c>
      <c r="BJ19" s="75">
        <f>SUM($I$18:BJ18)</f>
        <v>1086750</v>
      </c>
      <c r="BK19" s="75">
        <f>SUM($I$18:BK18)</f>
        <v>1127000</v>
      </c>
      <c r="BL19" s="75">
        <f>SUM($I$18:BL18)</f>
        <v>1167250</v>
      </c>
      <c r="BM19" s="75">
        <f>SUM($I$18:BM18)</f>
        <v>1147125</v>
      </c>
      <c r="BN19" s="75">
        <f>SUM($I$18:BN18)</f>
        <v>1187375</v>
      </c>
      <c r="BO19" s="75">
        <f>SUM($I$18:BO18)</f>
        <v>1227625</v>
      </c>
      <c r="BP19" s="75">
        <f>SUM($I$18:BP18)</f>
        <v>1207500</v>
      </c>
      <c r="BQ19" s="75">
        <f>SUM($I$18:BQ18)</f>
        <v>1247750</v>
      </c>
      <c r="BR19" s="75">
        <f>SUM($I$18:BR18)</f>
        <v>1288000</v>
      </c>
      <c r="BS19" s="75">
        <f>SUM($I$18:BS18)</f>
        <v>1267875</v>
      </c>
      <c r="BT19" s="75">
        <f>SUM($I$18:BT18)</f>
        <v>1308125</v>
      </c>
      <c r="BU19" s="75">
        <f>SUM($I$18:BU18)</f>
        <v>1348375</v>
      </c>
      <c r="BV19" s="75">
        <f>SUM($I$18:BV18)</f>
        <v>1328250</v>
      </c>
      <c r="BW19" s="75">
        <f>SUM($I$18:BW18)</f>
        <v>1368500</v>
      </c>
      <c r="BX19" s="75">
        <f>SUM($I$18:BX18)</f>
        <v>1408750</v>
      </c>
      <c r="BY19" s="75">
        <f>SUM($I$18:BY18)</f>
        <v>1388625</v>
      </c>
      <c r="BZ19" s="75">
        <f>SUM($I$18:BZ18)</f>
        <v>1428875</v>
      </c>
      <c r="CA19" s="75">
        <f>SUM($I$18:CA18)</f>
        <v>1469125</v>
      </c>
      <c r="CB19" s="75">
        <f>SUM($I$18:CB18)</f>
        <v>1449000</v>
      </c>
      <c r="CC19" s="75">
        <f>SUM($I$18:CC18)</f>
        <v>1489250</v>
      </c>
      <c r="CD19" s="75">
        <f>SUM($I$18:CD18)</f>
        <v>1529500</v>
      </c>
      <c r="CE19" s="75">
        <f>SUM($I$18:CE18)</f>
        <v>1509375</v>
      </c>
      <c r="CF19" s="75">
        <f>SUM($I$18:CF18)</f>
        <v>1549625</v>
      </c>
      <c r="CG19" s="75">
        <f>SUM($I$18:CG18)</f>
        <v>1589875</v>
      </c>
      <c r="CH19" s="75">
        <f>SUM($I$18:CH18)</f>
        <v>1569750</v>
      </c>
      <c r="CI19" s="75">
        <f>SUM($I$18:CI18)</f>
        <v>1610000</v>
      </c>
      <c r="CJ19" s="75">
        <f>SUM($I$18:CJ18)</f>
        <v>1650250</v>
      </c>
      <c r="CK19" s="75">
        <f>SUM($I$18:CK18)</f>
        <v>1630125</v>
      </c>
      <c r="CL19" s="75">
        <f>SUM($I$18:CL18)</f>
        <v>1670375</v>
      </c>
      <c r="CM19" s="75">
        <f>SUM($I$18:CM18)</f>
        <v>1710625</v>
      </c>
      <c r="CN19" s="75">
        <f>SUM($I$18:CN18)</f>
        <v>1690500</v>
      </c>
      <c r="CO19" s="75">
        <f>SUM($I$18:CO18)</f>
        <v>1730750</v>
      </c>
      <c r="CP19" s="75">
        <f>SUM($I$18:CP18)</f>
        <v>1771000</v>
      </c>
      <c r="CQ19" s="75">
        <f>SUM($I$18:CQ18)</f>
        <v>1750875</v>
      </c>
      <c r="CR19" s="75">
        <f>SUM($I$18:CR18)</f>
        <v>1791125</v>
      </c>
      <c r="CS19" s="75">
        <f>SUM($I$18:CS18)</f>
        <v>1831375</v>
      </c>
      <c r="CT19" s="75">
        <f>SUM($I$18:CT18)</f>
        <v>1811250</v>
      </c>
      <c r="CU19" s="75">
        <f>SUM($I$18:CU18)</f>
        <v>1851500</v>
      </c>
      <c r="CV19" s="75">
        <f>SUM($I$18:CV18)</f>
        <v>1891750</v>
      </c>
      <c r="CW19" s="75">
        <f>SUM($I$18:CW18)</f>
        <v>1871625</v>
      </c>
      <c r="CX19" s="75">
        <f>SUM($I$18:CX18)</f>
        <v>1911875</v>
      </c>
      <c r="CY19" s="75">
        <f>SUM($I$18:CY18)</f>
        <v>1952125</v>
      </c>
      <c r="CZ19" s="75">
        <f>SUM($I$18:CZ18)</f>
        <v>1932000</v>
      </c>
      <c r="DA19" s="75">
        <f>SUM($I$18:DA18)</f>
        <v>1972250</v>
      </c>
      <c r="DB19" s="75">
        <f>SUM($I$18:DB18)</f>
        <v>2012500</v>
      </c>
      <c r="DC19" s="75">
        <f>SUM($I$18:DC18)</f>
        <v>1992375</v>
      </c>
      <c r="DD19" s="75">
        <f>SUM($I$18:DD18)</f>
        <v>2032625</v>
      </c>
      <c r="DE19" s="75">
        <f>SUM($I$18:DE18)</f>
        <v>2072875</v>
      </c>
      <c r="DF19" s="75">
        <f>SUM($I$18:DF18)</f>
        <v>2052750</v>
      </c>
      <c r="DG19" s="75">
        <f>SUM($I$18:DG18)</f>
        <v>2093000</v>
      </c>
      <c r="DH19" s="75">
        <f>SUM($I$18:DH18)</f>
        <v>2133250</v>
      </c>
      <c r="DI19" s="75">
        <f>SUM($I$18:DI18)</f>
        <v>2113125</v>
      </c>
      <c r="DJ19" s="75">
        <f>SUM($I$18:DJ18)</f>
        <v>2153375</v>
      </c>
      <c r="DK19" s="75">
        <f>SUM($I$18:DK18)</f>
        <v>2193625</v>
      </c>
      <c r="DL19" s="75">
        <f>SUM($I$18:DL18)</f>
        <v>2173500</v>
      </c>
      <c r="DM19" s="75">
        <f>SUM($I$18:DM18)</f>
        <v>2213750</v>
      </c>
      <c r="DN19" s="75">
        <f>SUM($I$18:DN18)</f>
        <v>2254000</v>
      </c>
      <c r="DO19" s="75">
        <f>SUM($I$18:DO18)</f>
        <v>2233875</v>
      </c>
      <c r="DP19" s="75">
        <f>SUM($I$18:DP18)</f>
        <v>2274125</v>
      </c>
      <c r="DQ19" s="75">
        <f>SUM($I$18:DQ18)</f>
        <v>2314375</v>
      </c>
      <c r="DR19" s="75">
        <f>SUM($I$18:DR18)</f>
        <v>2294250</v>
      </c>
      <c r="DS19" s="75">
        <f>SUM($I$18:DS18)</f>
        <v>2334500</v>
      </c>
      <c r="DT19" s="75">
        <f>SUM($I$18:DT18)</f>
        <v>2374750</v>
      </c>
      <c r="DU19" s="75">
        <f>SUM($I$18:DU18)</f>
        <v>2354625</v>
      </c>
      <c r="DV19" s="75">
        <f>SUM($I$18:DV18)</f>
        <v>2394875</v>
      </c>
      <c r="DW19" s="75">
        <f>SUM($I$18:DW18)</f>
        <v>2435125</v>
      </c>
      <c r="DX19" s="75">
        <f>SUM($I$18:DX18)</f>
        <v>2415000</v>
      </c>
    </row>
    <row r="21" spans="2:128" ht="13.9" x14ac:dyDescent="0.45">
      <c r="B21" s="11" t="s">
        <v>28</v>
      </c>
      <c r="C21" s="11"/>
      <c r="D21" s="11"/>
      <c r="E21" s="11"/>
      <c r="F21" s="11"/>
      <c r="G21" s="11"/>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row>
    <row r="23" spans="2:128" s="52" customFormat="1" x14ac:dyDescent="0.45">
      <c r="B23" s="50" t="s">
        <v>54</v>
      </c>
      <c r="C23" s="50"/>
      <c r="D23" s="50"/>
      <c r="E23" s="50"/>
      <c r="F23" s="50"/>
      <c r="G23" s="50"/>
      <c r="H23" s="51"/>
      <c r="I23" s="51">
        <v>0</v>
      </c>
      <c r="J23" s="51">
        <v>0</v>
      </c>
      <c r="K23" s="22">
        <f>IF(OR(Inputs_Outputs!$P$32=1,Inputs_Outputs!$P$32=4,Inputs_Outputs!$P$32=7),1,0)</f>
        <v>1</v>
      </c>
      <c r="L23" s="51">
        <v>0</v>
      </c>
      <c r="M23" s="51">
        <v>0</v>
      </c>
      <c r="N23" s="22">
        <f>IF(OR(Inputs_Outputs!$P$32=1,Inputs_Outputs!$P$32=2,Inputs_Outputs!$P$32=4,Inputs_Outputs!$P$32=5,Inputs_Outputs!$P$32=7,Inputs_Outputs!$P$32=8),1,0)</f>
        <v>1</v>
      </c>
      <c r="O23" s="51">
        <v>0</v>
      </c>
      <c r="P23" s="51">
        <v>0</v>
      </c>
      <c r="Q23" s="22">
        <f>IF(OR(Inputs_Outputs!$P$32=1,Inputs_Outputs!$P$32=4,Inputs_Outputs!$P$32=7),1,0)</f>
        <v>1</v>
      </c>
      <c r="R23" s="51">
        <v>0</v>
      </c>
      <c r="S23" s="51">
        <v>0</v>
      </c>
      <c r="T23" s="22">
        <f>IF(OR(Inputs_Outputs!$P$32=1,Inputs_Outputs!$P$32=2,Inputs_Outputs!$P$32=3,Inputs_Outputs!$P$32=4,Inputs_Outputs!$P$32=5,Inputs_Outputs!$P$32=6,Inputs_Outputs!$P$32=7,Inputs_Outputs!$P$32=8,Inputs_Outputs!$P$32=9),1,0)</f>
        <v>1</v>
      </c>
      <c r="U23" s="51">
        <v>0</v>
      </c>
      <c r="V23" s="51">
        <v>0</v>
      </c>
      <c r="W23" s="22">
        <f>IF(OR(Inputs_Outputs!$P$32=1,Inputs_Outputs!$P$32=4,Inputs_Outputs!$P$32=7),1,0)</f>
        <v>1</v>
      </c>
      <c r="X23" s="51">
        <v>0</v>
      </c>
      <c r="Y23" s="51">
        <v>0</v>
      </c>
      <c r="Z23" s="22">
        <f>IF(OR(Inputs_Outputs!$P$32=1,Inputs_Outputs!$P$32=2,Inputs_Outputs!$P$32=4,Inputs_Outputs!$P$32=5,Inputs_Outputs!$P$32=7,Inputs_Outputs!$P$32=8),1,0)</f>
        <v>1</v>
      </c>
      <c r="AA23" s="51">
        <v>0</v>
      </c>
      <c r="AB23" s="51">
        <v>0</v>
      </c>
      <c r="AC23" s="22">
        <f>IF(OR(Inputs_Outputs!$P$32=1,Inputs_Outputs!$P$32=4,Inputs_Outputs!$P$32=7),1,0)</f>
        <v>1</v>
      </c>
      <c r="AD23" s="51">
        <v>0</v>
      </c>
      <c r="AE23" s="51">
        <v>0</v>
      </c>
      <c r="AF23" s="22">
        <f>IF(OR(Inputs_Outputs!$P$32=1,Inputs_Outputs!$P$32=2,Inputs_Outputs!$P$32=3,Inputs_Outputs!$P$32=4,Inputs_Outputs!$P$32=5,Inputs_Outputs!$P$32=6,Inputs_Outputs!$P$32=7,Inputs_Outputs!$P$32=8,Inputs_Outputs!$P$32=9),1,0)</f>
        <v>1</v>
      </c>
      <c r="AG23" s="51">
        <v>0</v>
      </c>
      <c r="AH23" s="51">
        <v>0</v>
      </c>
      <c r="AI23" s="22">
        <f>IF(OR(Inputs_Outputs!$P$32=4,Inputs_Outputs!$P$32=7),1,0)</f>
        <v>1</v>
      </c>
      <c r="AJ23" s="51">
        <v>0</v>
      </c>
      <c r="AK23" s="51">
        <v>0</v>
      </c>
      <c r="AL23" s="22">
        <f>IF(OR(Inputs_Outputs!$P$32=4,Inputs_Outputs!$P$32=5,Inputs_Outputs!$P$32=7,Inputs_Outputs!$P$32=8),1,0)</f>
        <v>1</v>
      </c>
      <c r="AM23" s="51">
        <v>0</v>
      </c>
      <c r="AN23" s="51">
        <v>0</v>
      </c>
      <c r="AO23" s="22">
        <f>IF(OR(Inputs_Outputs!$P$32=4,Inputs_Outputs!$P$32=7),1,0)</f>
        <v>1</v>
      </c>
      <c r="AP23" s="51">
        <v>0</v>
      </c>
      <c r="AQ23" s="51">
        <v>0</v>
      </c>
      <c r="AR23" s="22">
        <f>IF(OR(Inputs_Outputs!$P$32=4,Inputs_Outputs!$P$32=5,Inputs_Outputs!$P$32=6,Inputs_Outputs!$P$32=7,Inputs_Outputs!$P$32=8,Inputs_Outputs!$P$32=9),1,0)</f>
        <v>1</v>
      </c>
      <c r="AS23" s="51">
        <v>0</v>
      </c>
      <c r="AT23" s="51">
        <v>0</v>
      </c>
      <c r="AU23" s="22">
        <f>IF(OR(Inputs_Outputs!$P$32=7),1,0)</f>
        <v>0</v>
      </c>
      <c r="AV23" s="51">
        <v>0</v>
      </c>
      <c r="AW23" s="51">
        <v>0</v>
      </c>
      <c r="AX23" s="22">
        <f>IF(OR(Inputs_Outputs!$P$32=7,Inputs_Outputs!$P$32=8),1,0)</f>
        <v>0</v>
      </c>
      <c r="AY23" s="51">
        <v>0</v>
      </c>
      <c r="AZ23" s="51">
        <v>0</v>
      </c>
      <c r="BA23" s="22">
        <f>IF(OR(Inputs_Outputs!$P$32=7),1,0)</f>
        <v>0</v>
      </c>
      <c r="BB23" s="51">
        <v>0</v>
      </c>
      <c r="BC23" s="51">
        <v>0</v>
      </c>
      <c r="BD23" s="22">
        <f>IF(OR(Inputs_Outputs!$P$32=7,Inputs_Outputs!$P$32=8,Inputs_Outputs!$P$32=9),1,0)</f>
        <v>0</v>
      </c>
      <c r="BE23" s="51">
        <v>0</v>
      </c>
      <c r="BF23" s="51">
        <v>0</v>
      </c>
      <c r="BG23" s="51">
        <v>0</v>
      </c>
      <c r="BH23" s="51">
        <v>0</v>
      </c>
      <c r="BI23" s="51">
        <v>0</v>
      </c>
      <c r="BJ23" s="51">
        <v>0</v>
      </c>
      <c r="BK23" s="51">
        <v>0</v>
      </c>
      <c r="BL23" s="51">
        <v>0</v>
      </c>
      <c r="BM23" s="51">
        <v>0</v>
      </c>
      <c r="BN23" s="51">
        <v>0</v>
      </c>
      <c r="BO23" s="51">
        <v>0</v>
      </c>
      <c r="BP23" s="51">
        <v>0</v>
      </c>
      <c r="BQ23" s="51">
        <v>0</v>
      </c>
      <c r="BR23" s="51">
        <v>0</v>
      </c>
      <c r="BS23" s="51">
        <v>0</v>
      </c>
      <c r="BT23" s="51">
        <v>0</v>
      </c>
      <c r="BU23" s="51">
        <v>0</v>
      </c>
      <c r="BV23" s="51">
        <v>0</v>
      </c>
      <c r="BW23" s="51">
        <v>0</v>
      </c>
      <c r="BX23" s="51">
        <v>0</v>
      </c>
      <c r="BY23" s="51">
        <v>0</v>
      </c>
      <c r="BZ23" s="51">
        <v>0</v>
      </c>
      <c r="CA23" s="51">
        <v>0</v>
      </c>
      <c r="CB23" s="51">
        <v>0</v>
      </c>
      <c r="CC23" s="51">
        <v>0</v>
      </c>
      <c r="CD23" s="51">
        <v>0</v>
      </c>
      <c r="CE23" s="51">
        <v>0</v>
      </c>
      <c r="CF23" s="51">
        <v>0</v>
      </c>
      <c r="CG23" s="51">
        <v>0</v>
      </c>
      <c r="CH23" s="51">
        <v>0</v>
      </c>
      <c r="CI23" s="51">
        <v>0</v>
      </c>
      <c r="CJ23" s="51">
        <v>0</v>
      </c>
      <c r="CK23" s="51">
        <v>0</v>
      </c>
      <c r="CL23" s="51">
        <v>0</v>
      </c>
      <c r="CM23" s="51">
        <v>0</v>
      </c>
      <c r="CN23" s="51">
        <v>0</v>
      </c>
      <c r="CO23" s="51">
        <v>0</v>
      </c>
      <c r="CP23" s="51">
        <v>0</v>
      </c>
      <c r="CQ23" s="51">
        <v>0</v>
      </c>
      <c r="CR23" s="51">
        <v>0</v>
      </c>
      <c r="CS23" s="51">
        <v>0</v>
      </c>
      <c r="CT23" s="51">
        <v>0</v>
      </c>
      <c r="CU23" s="51">
        <v>0</v>
      </c>
      <c r="CV23" s="51">
        <v>0</v>
      </c>
      <c r="CW23" s="51">
        <v>0</v>
      </c>
      <c r="CX23" s="51">
        <v>0</v>
      </c>
      <c r="CY23" s="51">
        <v>0</v>
      </c>
      <c r="CZ23" s="51">
        <v>0</v>
      </c>
      <c r="DA23" s="51">
        <v>0</v>
      </c>
      <c r="DB23" s="51">
        <v>0</v>
      </c>
      <c r="DC23" s="51">
        <v>0</v>
      </c>
      <c r="DD23" s="51">
        <v>0</v>
      </c>
      <c r="DE23" s="51">
        <v>0</v>
      </c>
      <c r="DF23" s="51">
        <v>0</v>
      </c>
      <c r="DG23" s="51">
        <v>0</v>
      </c>
      <c r="DH23" s="51">
        <v>0</v>
      </c>
      <c r="DI23" s="51">
        <v>0</v>
      </c>
      <c r="DJ23" s="51">
        <v>0</v>
      </c>
      <c r="DK23" s="51">
        <v>0</v>
      </c>
      <c r="DL23" s="51">
        <v>0</v>
      </c>
      <c r="DM23" s="51">
        <v>0</v>
      </c>
      <c r="DN23" s="51">
        <v>0</v>
      </c>
      <c r="DO23" s="51">
        <v>0</v>
      </c>
      <c r="DP23" s="51">
        <v>0</v>
      </c>
      <c r="DQ23" s="51">
        <v>0</v>
      </c>
      <c r="DR23" s="51">
        <v>0</v>
      </c>
      <c r="DS23" s="51">
        <v>0</v>
      </c>
      <c r="DT23" s="51">
        <v>0</v>
      </c>
      <c r="DU23" s="51">
        <v>0</v>
      </c>
      <c r="DV23" s="51">
        <v>0</v>
      </c>
      <c r="DW23" s="51">
        <v>0</v>
      </c>
      <c r="DX23" s="51">
        <v>0</v>
      </c>
    </row>
    <row r="24" spans="2:128" s="45" customFormat="1" x14ac:dyDescent="0.45">
      <c r="B24" s="43"/>
      <c r="C24" s="43"/>
      <c r="D24" s="43"/>
      <c r="E24" s="43"/>
      <c r="F24" s="43"/>
      <c r="G24" s="43"/>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44"/>
      <c r="CY24" s="44"/>
      <c r="CZ24" s="44"/>
      <c r="DA24" s="44"/>
      <c r="DB24" s="44"/>
      <c r="DC24" s="44"/>
      <c r="DD24" s="44"/>
      <c r="DE24" s="44"/>
      <c r="DF24" s="44"/>
      <c r="DG24" s="44"/>
      <c r="DH24" s="44"/>
      <c r="DI24" s="44"/>
      <c r="DJ24" s="44"/>
      <c r="DK24" s="44"/>
      <c r="DL24" s="44"/>
      <c r="DM24" s="44"/>
      <c r="DN24" s="44"/>
      <c r="DO24" s="44"/>
      <c r="DP24" s="44"/>
      <c r="DQ24" s="44"/>
      <c r="DR24" s="44"/>
      <c r="DS24" s="44"/>
      <c r="DT24" s="44"/>
      <c r="DU24" s="44"/>
      <c r="DV24" s="44"/>
      <c r="DW24" s="44"/>
      <c r="DX24" s="44"/>
    </row>
    <row r="25" spans="2:128" s="32" customFormat="1" x14ac:dyDescent="0.45">
      <c r="B25" s="32" t="s">
        <v>29</v>
      </c>
      <c r="H25" s="34"/>
      <c r="I25" s="33">
        <f t="shared" ref="I25:J25" si="116">H27</f>
        <v>544000</v>
      </c>
      <c r="J25" s="33">
        <f t="shared" si="116"/>
        <v>544000</v>
      </c>
      <c r="K25" s="33">
        <f t="shared" ref="K25:AO25" si="117">J27</f>
        <v>544000</v>
      </c>
      <c r="L25" s="33">
        <f t="shared" si="117"/>
        <v>498666.66666666669</v>
      </c>
      <c r="M25" s="33">
        <f t="shared" si="117"/>
        <v>498666.66666666669</v>
      </c>
      <c r="N25" s="33">
        <f t="shared" si="117"/>
        <v>498666.66666666669</v>
      </c>
      <c r="O25" s="33">
        <f t="shared" si="117"/>
        <v>453333.33333333337</v>
      </c>
      <c r="P25" s="33">
        <f t="shared" si="117"/>
        <v>453333.33333333337</v>
      </c>
      <c r="Q25" s="33">
        <f t="shared" si="117"/>
        <v>453333.33333333337</v>
      </c>
      <c r="R25" s="33">
        <f t="shared" si="117"/>
        <v>408000.00000000006</v>
      </c>
      <c r="S25" s="33">
        <f t="shared" si="117"/>
        <v>408000.00000000006</v>
      </c>
      <c r="T25" s="33">
        <f t="shared" si="117"/>
        <v>408000.00000000006</v>
      </c>
      <c r="U25" s="33">
        <f t="shared" si="117"/>
        <v>362666.66666666674</v>
      </c>
      <c r="V25" s="33">
        <f t="shared" si="117"/>
        <v>362666.66666666674</v>
      </c>
      <c r="W25" s="33">
        <f t="shared" si="117"/>
        <v>362666.66666666674</v>
      </c>
      <c r="X25" s="33">
        <f t="shared" si="117"/>
        <v>317333.33333333343</v>
      </c>
      <c r="Y25" s="33">
        <f t="shared" si="117"/>
        <v>317333.33333333343</v>
      </c>
      <c r="Z25" s="33">
        <f t="shared" si="117"/>
        <v>317333.33333333343</v>
      </c>
      <c r="AA25" s="33">
        <f t="shared" si="117"/>
        <v>272000.00000000012</v>
      </c>
      <c r="AB25" s="33">
        <f t="shared" si="117"/>
        <v>272000.00000000012</v>
      </c>
      <c r="AC25" s="33">
        <f t="shared" si="117"/>
        <v>272000.00000000012</v>
      </c>
      <c r="AD25" s="33">
        <f t="shared" si="117"/>
        <v>226666.66666666677</v>
      </c>
      <c r="AE25" s="33">
        <f t="shared" si="117"/>
        <v>226666.66666666677</v>
      </c>
      <c r="AF25" s="33">
        <f t="shared" si="117"/>
        <v>226666.66666666677</v>
      </c>
      <c r="AG25" s="33">
        <f t="shared" si="117"/>
        <v>181333.33333333343</v>
      </c>
      <c r="AH25" s="33">
        <f t="shared" si="117"/>
        <v>181333.33333333343</v>
      </c>
      <c r="AI25" s="33">
        <f t="shared" si="117"/>
        <v>181333.33333333343</v>
      </c>
      <c r="AJ25" s="33">
        <f t="shared" si="117"/>
        <v>136000.00000000009</v>
      </c>
      <c r="AK25" s="33">
        <f t="shared" si="117"/>
        <v>136000.00000000009</v>
      </c>
      <c r="AL25" s="33">
        <f t="shared" si="117"/>
        <v>136000.00000000009</v>
      </c>
      <c r="AM25" s="33">
        <f t="shared" si="117"/>
        <v>90666.666666666744</v>
      </c>
      <c r="AN25" s="33">
        <f t="shared" si="117"/>
        <v>90666.666666666744</v>
      </c>
      <c r="AO25" s="33">
        <f t="shared" si="117"/>
        <v>90666.666666666744</v>
      </c>
      <c r="AP25" s="33">
        <f t="shared" ref="AP25:BU25" si="118">AO27</f>
        <v>45333.333333333409</v>
      </c>
      <c r="AQ25" s="33">
        <f t="shared" si="118"/>
        <v>45333.333333333409</v>
      </c>
      <c r="AR25" s="33">
        <f t="shared" si="118"/>
        <v>45333.333333333409</v>
      </c>
      <c r="AS25" s="33">
        <f t="shared" si="118"/>
        <v>7.2759576141834259E-11</v>
      </c>
      <c r="AT25" s="33">
        <f t="shared" si="118"/>
        <v>7.2759576141834259E-11</v>
      </c>
      <c r="AU25" s="33">
        <f t="shared" si="118"/>
        <v>7.2759576141834259E-11</v>
      </c>
      <c r="AV25" s="33">
        <f t="shared" si="118"/>
        <v>7.2759576141834259E-11</v>
      </c>
      <c r="AW25" s="33">
        <f t="shared" si="118"/>
        <v>7.2759576141834259E-11</v>
      </c>
      <c r="AX25" s="33">
        <f t="shared" si="118"/>
        <v>7.2759576141834259E-11</v>
      </c>
      <c r="AY25" s="33">
        <f t="shared" si="118"/>
        <v>7.2759576141834259E-11</v>
      </c>
      <c r="AZ25" s="33">
        <f t="shared" si="118"/>
        <v>7.2759576141834259E-11</v>
      </c>
      <c r="BA25" s="33">
        <f t="shared" si="118"/>
        <v>7.2759576141834259E-11</v>
      </c>
      <c r="BB25" s="33">
        <f t="shared" si="118"/>
        <v>7.2759576141834259E-11</v>
      </c>
      <c r="BC25" s="33">
        <f t="shared" si="118"/>
        <v>7.2759576141834259E-11</v>
      </c>
      <c r="BD25" s="33">
        <f t="shared" si="118"/>
        <v>7.2759576141834259E-11</v>
      </c>
      <c r="BE25" s="33">
        <f t="shared" si="118"/>
        <v>7.2759576141834259E-11</v>
      </c>
      <c r="BF25" s="33">
        <f t="shared" si="118"/>
        <v>7.2759576141834259E-11</v>
      </c>
      <c r="BG25" s="33">
        <f t="shared" si="118"/>
        <v>7.2759576141834259E-11</v>
      </c>
      <c r="BH25" s="33">
        <f t="shared" si="118"/>
        <v>7.2759576141834259E-11</v>
      </c>
      <c r="BI25" s="33">
        <f t="shared" si="118"/>
        <v>7.2759576141834259E-11</v>
      </c>
      <c r="BJ25" s="33">
        <f t="shared" si="118"/>
        <v>7.2759576141834259E-11</v>
      </c>
      <c r="BK25" s="33">
        <f t="shared" si="118"/>
        <v>7.2759576141834259E-11</v>
      </c>
      <c r="BL25" s="33">
        <f t="shared" si="118"/>
        <v>7.2759576141834259E-11</v>
      </c>
      <c r="BM25" s="33">
        <f t="shared" si="118"/>
        <v>7.2759576141834259E-11</v>
      </c>
      <c r="BN25" s="33">
        <f t="shared" si="118"/>
        <v>7.2759576141834259E-11</v>
      </c>
      <c r="BO25" s="33">
        <f t="shared" si="118"/>
        <v>7.2759576141834259E-11</v>
      </c>
      <c r="BP25" s="33">
        <f t="shared" si="118"/>
        <v>7.2759576141834259E-11</v>
      </c>
      <c r="BQ25" s="33">
        <f t="shared" si="118"/>
        <v>7.2759576141834259E-11</v>
      </c>
      <c r="BR25" s="33">
        <f t="shared" si="118"/>
        <v>7.2759576141834259E-11</v>
      </c>
      <c r="BS25" s="33">
        <f t="shared" si="118"/>
        <v>7.2759576141834259E-11</v>
      </c>
      <c r="BT25" s="33">
        <f t="shared" si="118"/>
        <v>7.2759576141834259E-11</v>
      </c>
      <c r="BU25" s="33">
        <f t="shared" si="118"/>
        <v>7.2759576141834259E-11</v>
      </c>
      <c r="BV25" s="33">
        <f t="shared" ref="BV25:CB25" si="119">BU27</f>
        <v>7.2759576141834259E-11</v>
      </c>
      <c r="BW25" s="33">
        <f t="shared" si="119"/>
        <v>7.2759576141834259E-11</v>
      </c>
      <c r="BX25" s="33">
        <f t="shared" si="119"/>
        <v>7.2759576141834259E-11</v>
      </c>
      <c r="BY25" s="33">
        <f t="shared" si="119"/>
        <v>7.2759576141834259E-11</v>
      </c>
      <c r="BZ25" s="33">
        <f t="shared" si="119"/>
        <v>7.2759576141834259E-11</v>
      </c>
      <c r="CA25" s="33">
        <f t="shared" si="119"/>
        <v>7.2759576141834259E-11</v>
      </c>
      <c r="CB25" s="33">
        <f t="shared" si="119"/>
        <v>7.2759576141834259E-11</v>
      </c>
      <c r="CC25" s="33">
        <f t="shared" ref="CC25" si="120">CB27</f>
        <v>7.2759576141834259E-11</v>
      </c>
      <c r="CD25" s="33">
        <f t="shared" ref="CD25" si="121">CC27</f>
        <v>7.2759576141834259E-11</v>
      </c>
      <c r="CE25" s="33">
        <f t="shared" ref="CE25" si="122">CD27</f>
        <v>7.2759576141834259E-11</v>
      </c>
      <c r="CF25" s="33">
        <f t="shared" ref="CF25" si="123">CE27</f>
        <v>7.2759576141834259E-11</v>
      </c>
      <c r="CG25" s="33">
        <f t="shared" ref="CG25" si="124">CF27</f>
        <v>7.2759576141834259E-11</v>
      </c>
      <c r="CH25" s="33">
        <f t="shared" ref="CH25" si="125">CG27</f>
        <v>7.2759576141834259E-11</v>
      </c>
      <c r="CI25" s="33">
        <f t="shared" ref="CI25" si="126">CH27</f>
        <v>7.2759576141834259E-11</v>
      </c>
      <c r="CJ25" s="33">
        <f t="shared" ref="CJ25" si="127">CI27</f>
        <v>7.2759576141834259E-11</v>
      </c>
      <c r="CK25" s="33">
        <f t="shared" ref="CK25" si="128">CJ27</f>
        <v>7.2759576141834259E-11</v>
      </c>
      <c r="CL25" s="33">
        <f t="shared" ref="CL25" si="129">CK27</f>
        <v>7.2759576141834259E-11</v>
      </c>
      <c r="CM25" s="33">
        <f t="shared" ref="CM25" si="130">CL27</f>
        <v>7.2759576141834259E-11</v>
      </c>
      <c r="CN25" s="33">
        <f t="shared" ref="CN25" si="131">CM27</f>
        <v>7.2759576141834259E-11</v>
      </c>
      <c r="CO25" s="33">
        <f t="shared" ref="CO25" si="132">CN27</f>
        <v>7.2759576141834259E-11</v>
      </c>
      <c r="CP25" s="33">
        <f t="shared" ref="CP25" si="133">CO27</f>
        <v>7.2759576141834259E-11</v>
      </c>
      <c r="CQ25" s="33">
        <f t="shared" ref="CQ25" si="134">CP27</f>
        <v>7.2759576141834259E-11</v>
      </c>
      <c r="CR25" s="33">
        <f t="shared" ref="CR25" si="135">CQ27</f>
        <v>7.2759576141834259E-11</v>
      </c>
      <c r="CS25" s="33">
        <f t="shared" ref="CS25" si="136">CR27</f>
        <v>7.2759576141834259E-11</v>
      </c>
      <c r="CT25" s="33">
        <f t="shared" ref="CT25" si="137">CS27</f>
        <v>7.2759576141834259E-11</v>
      </c>
      <c r="CU25" s="33">
        <f t="shared" ref="CU25" si="138">CT27</f>
        <v>7.2759576141834259E-11</v>
      </c>
      <c r="CV25" s="33">
        <f t="shared" ref="CV25" si="139">CU27</f>
        <v>7.2759576141834259E-11</v>
      </c>
      <c r="CW25" s="33">
        <f t="shared" ref="CW25" si="140">CV27</f>
        <v>7.2759576141834259E-11</v>
      </c>
      <c r="CX25" s="33">
        <f t="shared" ref="CX25" si="141">CW27</f>
        <v>7.2759576141834259E-11</v>
      </c>
      <c r="CY25" s="33">
        <f t="shared" ref="CY25" si="142">CX27</f>
        <v>7.2759576141834259E-11</v>
      </c>
      <c r="CZ25" s="33">
        <f t="shared" ref="CZ25" si="143">CY27</f>
        <v>7.2759576141834259E-11</v>
      </c>
      <c r="DA25" s="33">
        <f t="shared" ref="DA25" si="144">CZ27</f>
        <v>7.2759576141834259E-11</v>
      </c>
      <c r="DB25" s="33">
        <f t="shared" ref="DB25" si="145">DA27</f>
        <v>7.2759576141834259E-11</v>
      </c>
      <c r="DC25" s="33">
        <f t="shared" ref="DC25" si="146">DB27</f>
        <v>7.2759576141834259E-11</v>
      </c>
      <c r="DD25" s="33">
        <f t="shared" ref="DD25" si="147">DC27</f>
        <v>7.2759576141834259E-11</v>
      </c>
      <c r="DE25" s="33">
        <f t="shared" ref="DE25" si="148">DD27</f>
        <v>7.2759576141834259E-11</v>
      </c>
      <c r="DF25" s="33">
        <f t="shared" ref="DF25" si="149">DE27</f>
        <v>7.2759576141834259E-11</v>
      </c>
      <c r="DG25" s="33">
        <f t="shared" ref="DG25" si="150">DF27</f>
        <v>7.2759576141834259E-11</v>
      </c>
      <c r="DH25" s="33">
        <f t="shared" ref="DH25" si="151">DG27</f>
        <v>7.2759576141834259E-11</v>
      </c>
      <c r="DI25" s="33">
        <f t="shared" ref="DI25" si="152">DH27</f>
        <v>7.2759576141834259E-11</v>
      </c>
      <c r="DJ25" s="33">
        <f t="shared" ref="DJ25" si="153">DI27</f>
        <v>7.2759576141834259E-11</v>
      </c>
      <c r="DK25" s="33">
        <f t="shared" ref="DK25" si="154">DJ27</f>
        <v>7.2759576141834259E-11</v>
      </c>
      <c r="DL25" s="33">
        <f t="shared" ref="DL25" si="155">DK27</f>
        <v>7.2759576141834259E-11</v>
      </c>
      <c r="DM25" s="33">
        <f t="shared" ref="DM25" si="156">DL27</f>
        <v>7.2759576141834259E-11</v>
      </c>
      <c r="DN25" s="33">
        <f t="shared" ref="DN25" si="157">DM27</f>
        <v>7.2759576141834259E-11</v>
      </c>
      <c r="DO25" s="33">
        <f t="shared" ref="DO25" si="158">DN27</f>
        <v>7.2759576141834259E-11</v>
      </c>
      <c r="DP25" s="33">
        <f t="shared" ref="DP25" si="159">DO27</f>
        <v>7.2759576141834259E-11</v>
      </c>
      <c r="DQ25" s="33">
        <f t="shared" ref="DQ25" si="160">DP27</f>
        <v>7.2759576141834259E-11</v>
      </c>
      <c r="DR25" s="33">
        <f t="shared" ref="DR25" si="161">DQ27</f>
        <v>7.2759576141834259E-11</v>
      </c>
      <c r="DS25" s="33">
        <f t="shared" ref="DS25" si="162">DR27</f>
        <v>7.2759576141834259E-11</v>
      </c>
      <c r="DT25" s="33">
        <f t="shared" ref="DT25" si="163">DS27</f>
        <v>7.2759576141834259E-11</v>
      </c>
      <c r="DU25" s="33">
        <f t="shared" ref="DU25" si="164">DT27</f>
        <v>7.2759576141834259E-11</v>
      </c>
      <c r="DV25" s="33">
        <f t="shared" ref="DV25" si="165">DU27</f>
        <v>7.2759576141834259E-11</v>
      </c>
      <c r="DW25" s="33">
        <f t="shared" ref="DW25" si="166">DV27</f>
        <v>7.2759576141834259E-11</v>
      </c>
      <c r="DX25" s="33">
        <f t="shared" ref="DX25" si="167">DW27</f>
        <v>7.2759576141834259E-11</v>
      </c>
    </row>
    <row r="26" spans="2:128" s="32" customFormat="1" x14ac:dyDescent="0.45">
      <c r="B26" s="32" t="s">
        <v>30</v>
      </c>
      <c r="H26" s="33"/>
      <c r="I26" s="33">
        <f>(Inputs_Outputs!$I$30/Inputs_Outputs!$I$35)*'Cash Flows'!I23</f>
        <v>0</v>
      </c>
      <c r="J26" s="33">
        <f>(Inputs_Outputs!$I$30/Inputs_Outputs!$I$35)*'Cash Flows'!J23</f>
        <v>0</v>
      </c>
      <c r="K26" s="33">
        <f>(Inputs_Outputs!$I$30/Inputs_Outputs!$I$35)*'Cash Flows'!K23</f>
        <v>45333.333333333336</v>
      </c>
      <c r="L26" s="33">
        <f>(Inputs_Outputs!$I$30/Inputs_Outputs!$I$35)*'Cash Flows'!L23</f>
        <v>0</v>
      </c>
      <c r="M26" s="33">
        <f>(Inputs_Outputs!$I$30/Inputs_Outputs!$I$35)*'Cash Flows'!M23</f>
        <v>0</v>
      </c>
      <c r="N26" s="33">
        <f>(Inputs_Outputs!$I$30/Inputs_Outputs!$I$35)*'Cash Flows'!N23</f>
        <v>45333.333333333336</v>
      </c>
      <c r="O26" s="33">
        <f>(Inputs_Outputs!$I$30/Inputs_Outputs!$I$35)*'Cash Flows'!O23</f>
        <v>0</v>
      </c>
      <c r="P26" s="33">
        <f>(Inputs_Outputs!$I$30/Inputs_Outputs!$I$35)*'Cash Flows'!P23</f>
        <v>0</v>
      </c>
      <c r="Q26" s="33">
        <f>(Inputs_Outputs!$I$30/Inputs_Outputs!$I$35)*'Cash Flows'!Q23</f>
        <v>45333.333333333336</v>
      </c>
      <c r="R26" s="33">
        <f>(Inputs_Outputs!$I$30/Inputs_Outputs!$I$35)*'Cash Flows'!R23</f>
        <v>0</v>
      </c>
      <c r="S26" s="33">
        <f>(Inputs_Outputs!$I$30/Inputs_Outputs!$I$35)*'Cash Flows'!S23</f>
        <v>0</v>
      </c>
      <c r="T26" s="33">
        <f>(Inputs_Outputs!$I$30/Inputs_Outputs!$I$35)*'Cash Flows'!T23</f>
        <v>45333.333333333336</v>
      </c>
      <c r="U26" s="33">
        <f>(Inputs_Outputs!$I$30/Inputs_Outputs!$I$35)*'Cash Flows'!U23</f>
        <v>0</v>
      </c>
      <c r="V26" s="33">
        <f>(Inputs_Outputs!$I$30/Inputs_Outputs!$I$35)*'Cash Flows'!V23</f>
        <v>0</v>
      </c>
      <c r="W26" s="33">
        <f>(Inputs_Outputs!$I$30/Inputs_Outputs!$I$35)*'Cash Flows'!W23</f>
        <v>45333.333333333336</v>
      </c>
      <c r="X26" s="33">
        <f>(Inputs_Outputs!$I$30/Inputs_Outputs!$I$35)*'Cash Flows'!X23</f>
        <v>0</v>
      </c>
      <c r="Y26" s="33">
        <f>(Inputs_Outputs!$I$30/Inputs_Outputs!$I$35)*'Cash Flows'!Y23</f>
        <v>0</v>
      </c>
      <c r="Z26" s="33">
        <f>(Inputs_Outputs!$I$30/Inputs_Outputs!$I$35)*'Cash Flows'!Z23</f>
        <v>45333.333333333336</v>
      </c>
      <c r="AA26" s="33">
        <f>(Inputs_Outputs!$I$30/Inputs_Outputs!$I$35)*'Cash Flows'!AA23</f>
        <v>0</v>
      </c>
      <c r="AB26" s="33">
        <f>(Inputs_Outputs!$I$30/Inputs_Outputs!$I$35)*'Cash Flows'!AB23</f>
        <v>0</v>
      </c>
      <c r="AC26" s="33">
        <f>(Inputs_Outputs!$I$30/Inputs_Outputs!$I$35)*'Cash Flows'!AC23</f>
        <v>45333.333333333336</v>
      </c>
      <c r="AD26" s="33">
        <f>(Inputs_Outputs!$I$30/Inputs_Outputs!$I$35)*'Cash Flows'!AD23</f>
        <v>0</v>
      </c>
      <c r="AE26" s="33">
        <f>(Inputs_Outputs!$I$30/Inputs_Outputs!$I$35)*'Cash Flows'!AE23</f>
        <v>0</v>
      </c>
      <c r="AF26" s="33">
        <f>(Inputs_Outputs!$I$30/Inputs_Outputs!$I$35)*'Cash Flows'!AF23</f>
        <v>45333.333333333336</v>
      </c>
      <c r="AG26" s="33">
        <f>(Inputs_Outputs!$I$30/Inputs_Outputs!$I$35)*'Cash Flows'!AG23</f>
        <v>0</v>
      </c>
      <c r="AH26" s="33">
        <f>(Inputs_Outputs!$I$30/Inputs_Outputs!$I$35)*'Cash Flows'!AH23</f>
        <v>0</v>
      </c>
      <c r="AI26" s="33">
        <f>(Inputs_Outputs!$I$30/Inputs_Outputs!$I$35)*'Cash Flows'!AI23</f>
        <v>45333.333333333336</v>
      </c>
      <c r="AJ26" s="33">
        <f>(Inputs_Outputs!$I$30/Inputs_Outputs!$I$35)*'Cash Flows'!AJ23</f>
        <v>0</v>
      </c>
      <c r="AK26" s="33">
        <f>(Inputs_Outputs!$I$30/Inputs_Outputs!$I$35)*'Cash Flows'!AK23</f>
        <v>0</v>
      </c>
      <c r="AL26" s="33">
        <f>(Inputs_Outputs!$I$30/Inputs_Outputs!$I$35)*'Cash Flows'!AL23</f>
        <v>45333.333333333336</v>
      </c>
      <c r="AM26" s="33">
        <f>(Inputs_Outputs!$I$30/Inputs_Outputs!$I$35)*'Cash Flows'!AM23</f>
        <v>0</v>
      </c>
      <c r="AN26" s="33">
        <f>(Inputs_Outputs!$I$30/Inputs_Outputs!$I$35)*'Cash Flows'!AN23</f>
        <v>0</v>
      </c>
      <c r="AO26" s="33">
        <f>(Inputs_Outputs!$I$30/Inputs_Outputs!$I$35)*'Cash Flows'!AO23</f>
        <v>45333.333333333336</v>
      </c>
      <c r="AP26" s="33">
        <f>(Inputs_Outputs!$I$30/Inputs_Outputs!$I$35)*'Cash Flows'!AP23</f>
        <v>0</v>
      </c>
      <c r="AQ26" s="33">
        <f>(Inputs_Outputs!$I$30/Inputs_Outputs!$I$35)*'Cash Flows'!AQ23</f>
        <v>0</v>
      </c>
      <c r="AR26" s="33">
        <f>(Inputs_Outputs!$I$30/Inputs_Outputs!$I$35)*'Cash Flows'!AR23</f>
        <v>45333.333333333336</v>
      </c>
      <c r="AS26" s="33">
        <f>(Inputs_Outputs!$I$30/Inputs_Outputs!$I$35)*'Cash Flows'!AS23</f>
        <v>0</v>
      </c>
      <c r="AT26" s="33">
        <f>(Inputs_Outputs!$I$30/Inputs_Outputs!$I$35)*'Cash Flows'!AT23</f>
        <v>0</v>
      </c>
      <c r="AU26" s="33">
        <f>(Inputs_Outputs!$I$30/Inputs_Outputs!$I$35)*'Cash Flows'!AU23</f>
        <v>0</v>
      </c>
      <c r="AV26" s="33">
        <f>(Inputs_Outputs!$I$30/Inputs_Outputs!$I$35)*'Cash Flows'!AV23</f>
        <v>0</v>
      </c>
      <c r="AW26" s="33">
        <f>(Inputs_Outputs!$I$30/Inputs_Outputs!$I$35)*'Cash Flows'!AW23</f>
        <v>0</v>
      </c>
      <c r="AX26" s="33">
        <f>(Inputs_Outputs!$I$30/Inputs_Outputs!$I$35)*'Cash Flows'!AX23</f>
        <v>0</v>
      </c>
      <c r="AY26" s="33">
        <f>(Inputs_Outputs!$I$30/Inputs_Outputs!$I$35)*'Cash Flows'!AY23</f>
        <v>0</v>
      </c>
      <c r="AZ26" s="33">
        <f>(Inputs_Outputs!$I$30/Inputs_Outputs!$I$35)*'Cash Flows'!AZ23</f>
        <v>0</v>
      </c>
      <c r="BA26" s="33">
        <f>(Inputs_Outputs!$I$30/Inputs_Outputs!$I$35)*'Cash Flows'!BA23</f>
        <v>0</v>
      </c>
      <c r="BB26" s="33">
        <f>(Inputs_Outputs!$I$30/Inputs_Outputs!$I$35)*'Cash Flows'!BB23</f>
        <v>0</v>
      </c>
      <c r="BC26" s="33">
        <f>(Inputs_Outputs!$I$30/Inputs_Outputs!$I$35)*'Cash Flows'!BC23</f>
        <v>0</v>
      </c>
      <c r="BD26" s="33">
        <f>(Inputs_Outputs!$I$30/Inputs_Outputs!$I$35)*'Cash Flows'!BD23</f>
        <v>0</v>
      </c>
      <c r="BE26" s="33">
        <f>(Inputs_Outputs!$I$30/Inputs_Outputs!$I$35)*'Cash Flows'!BE23</f>
        <v>0</v>
      </c>
      <c r="BF26" s="33">
        <f>(Inputs_Outputs!$I$30/Inputs_Outputs!$I$35)*'Cash Flows'!BF23</f>
        <v>0</v>
      </c>
      <c r="BG26" s="33">
        <f>(Inputs_Outputs!$I$30/Inputs_Outputs!$I$35)*'Cash Flows'!BG23</f>
        <v>0</v>
      </c>
      <c r="BH26" s="33">
        <f>(Inputs_Outputs!$I$30/Inputs_Outputs!$I$35)*'Cash Flows'!BH23</f>
        <v>0</v>
      </c>
      <c r="BI26" s="33">
        <f>(Inputs_Outputs!$I$30/Inputs_Outputs!$I$35)*'Cash Flows'!BI23</f>
        <v>0</v>
      </c>
      <c r="BJ26" s="33">
        <f>(Inputs_Outputs!$I$30/Inputs_Outputs!$I$35)*'Cash Flows'!BJ23</f>
        <v>0</v>
      </c>
      <c r="BK26" s="33">
        <f>(Inputs_Outputs!$I$30/Inputs_Outputs!$I$35)*'Cash Flows'!BK23</f>
        <v>0</v>
      </c>
      <c r="BL26" s="33">
        <f>(Inputs_Outputs!$I$30/Inputs_Outputs!$I$35)*'Cash Flows'!BL23</f>
        <v>0</v>
      </c>
      <c r="BM26" s="33">
        <f>(Inputs_Outputs!$I$30/Inputs_Outputs!$I$35)*'Cash Flows'!BM23</f>
        <v>0</v>
      </c>
      <c r="BN26" s="33">
        <f>(Inputs_Outputs!$I$30/Inputs_Outputs!$I$35)*'Cash Flows'!BN23</f>
        <v>0</v>
      </c>
      <c r="BO26" s="33">
        <f>(Inputs_Outputs!$I$30/Inputs_Outputs!$I$35)*'Cash Flows'!BO23</f>
        <v>0</v>
      </c>
      <c r="BP26" s="33">
        <f>(Inputs_Outputs!$I$30/Inputs_Outputs!$I$35)*'Cash Flows'!BP23</f>
        <v>0</v>
      </c>
      <c r="BQ26" s="33">
        <f>(Inputs_Outputs!$I$30/Inputs_Outputs!$I$35)*'Cash Flows'!BQ23</f>
        <v>0</v>
      </c>
      <c r="BR26" s="33">
        <f>(Inputs_Outputs!$I$30/Inputs_Outputs!$I$35)*'Cash Flows'!BR23</f>
        <v>0</v>
      </c>
      <c r="BS26" s="33">
        <f>(Inputs_Outputs!$I$30/Inputs_Outputs!$I$35)*'Cash Flows'!BS23</f>
        <v>0</v>
      </c>
      <c r="BT26" s="33">
        <f>(Inputs_Outputs!$I$30/Inputs_Outputs!$I$35)*'Cash Flows'!BT23</f>
        <v>0</v>
      </c>
      <c r="BU26" s="33">
        <f>(Inputs_Outputs!$I$30/Inputs_Outputs!$I$35)*'Cash Flows'!BU23</f>
        <v>0</v>
      </c>
      <c r="BV26" s="33">
        <f>(Inputs_Outputs!$I$30/Inputs_Outputs!$I$35)*'Cash Flows'!BV23</f>
        <v>0</v>
      </c>
      <c r="BW26" s="33">
        <f>(Inputs_Outputs!$I$30/Inputs_Outputs!$I$35)*'Cash Flows'!BW23</f>
        <v>0</v>
      </c>
      <c r="BX26" s="33">
        <f>(Inputs_Outputs!$I$30/Inputs_Outputs!$I$35)*'Cash Flows'!BX23</f>
        <v>0</v>
      </c>
      <c r="BY26" s="33">
        <f>(Inputs_Outputs!$I$30/Inputs_Outputs!$I$35)*'Cash Flows'!BY23</f>
        <v>0</v>
      </c>
      <c r="BZ26" s="33">
        <f>(Inputs_Outputs!$I$30/Inputs_Outputs!$I$35)*'Cash Flows'!BZ23</f>
        <v>0</v>
      </c>
      <c r="CA26" s="33">
        <f>(Inputs_Outputs!$I$30/Inputs_Outputs!$I$35)*'Cash Flows'!CA23</f>
        <v>0</v>
      </c>
      <c r="CB26" s="33">
        <f>(Inputs_Outputs!$I$30/Inputs_Outputs!$I$35)*'Cash Flows'!CB23</f>
        <v>0</v>
      </c>
      <c r="CC26" s="33">
        <f>(Inputs_Outputs!$I$30/Inputs_Outputs!$I$35)*'Cash Flows'!CC23</f>
        <v>0</v>
      </c>
      <c r="CD26" s="33">
        <f>(Inputs_Outputs!$I$30/Inputs_Outputs!$I$35)*'Cash Flows'!CD23</f>
        <v>0</v>
      </c>
      <c r="CE26" s="33">
        <f>(Inputs_Outputs!$I$30/Inputs_Outputs!$I$35)*'Cash Flows'!CE23</f>
        <v>0</v>
      </c>
      <c r="CF26" s="33">
        <f>(Inputs_Outputs!$I$30/Inputs_Outputs!$I$35)*'Cash Flows'!CF23</f>
        <v>0</v>
      </c>
      <c r="CG26" s="33">
        <f>(Inputs_Outputs!$I$30/Inputs_Outputs!$I$35)*'Cash Flows'!CG23</f>
        <v>0</v>
      </c>
      <c r="CH26" s="33">
        <f>(Inputs_Outputs!$I$30/Inputs_Outputs!$I$35)*'Cash Flows'!CH23</f>
        <v>0</v>
      </c>
      <c r="CI26" s="33">
        <f>(Inputs_Outputs!$I$30/Inputs_Outputs!$I$35)*'Cash Flows'!CI23</f>
        <v>0</v>
      </c>
      <c r="CJ26" s="33">
        <f>(Inputs_Outputs!$I$30/Inputs_Outputs!$I$35)*'Cash Flows'!CJ23</f>
        <v>0</v>
      </c>
      <c r="CK26" s="33">
        <f>(Inputs_Outputs!$I$30/Inputs_Outputs!$I$35)*'Cash Flows'!CK23</f>
        <v>0</v>
      </c>
      <c r="CL26" s="33">
        <f>(Inputs_Outputs!$I$30/Inputs_Outputs!$I$35)*'Cash Flows'!CL23</f>
        <v>0</v>
      </c>
      <c r="CM26" s="33">
        <f>(Inputs_Outputs!$I$30/Inputs_Outputs!$I$35)*'Cash Flows'!CM23</f>
        <v>0</v>
      </c>
      <c r="CN26" s="33">
        <f>(Inputs_Outputs!$I$30/Inputs_Outputs!$I$35)*'Cash Flows'!CN23</f>
        <v>0</v>
      </c>
      <c r="CO26" s="33">
        <f>(Inputs_Outputs!$I$30/Inputs_Outputs!$I$35)*'Cash Flows'!CO23</f>
        <v>0</v>
      </c>
      <c r="CP26" s="33">
        <f>(Inputs_Outputs!$I$30/Inputs_Outputs!$I$35)*'Cash Flows'!CP23</f>
        <v>0</v>
      </c>
      <c r="CQ26" s="33">
        <f>(Inputs_Outputs!$I$30/Inputs_Outputs!$I$35)*'Cash Flows'!CQ23</f>
        <v>0</v>
      </c>
      <c r="CR26" s="33">
        <f>(Inputs_Outputs!$I$30/Inputs_Outputs!$I$35)*'Cash Flows'!CR23</f>
        <v>0</v>
      </c>
      <c r="CS26" s="33">
        <f>(Inputs_Outputs!$I$30/Inputs_Outputs!$I$35)*'Cash Flows'!CS23</f>
        <v>0</v>
      </c>
      <c r="CT26" s="33">
        <f>(Inputs_Outputs!$I$30/Inputs_Outputs!$I$35)*'Cash Flows'!CT23</f>
        <v>0</v>
      </c>
      <c r="CU26" s="33">
        <f>(Inputs_Outputs!$I$30/Inputs_Outputs!$I$35)*'Cash Flows'!CU23</f>
        <v>0</v>
      </c>
      <c r="CV26" s="33">
        <f>(Inputs_Outputs!$I$30/Inputs_Outputs!$I$35)*'Cash Flows'!CV23</f>
        <v>0</v>
      </c>
      <c r="CW26" s="33">
        <f>(Inputs_Outputs!$I$30/Inputs_Outputs!$I$35)*'Cash Flows'!CW23</f>
        <v>0</v>
      </c>
      <c r="CX26" s="33">
        <f>(Inputs_Outputs!$I$30/Inputs_Outputs!$I$35)*'Cash Flows'!CX23</f>
        <v>0</v>
      </c>
      <c r="CY26" s="33">
        <f>(Inputs_Outputs!$I$30/Inputs_Outputs!$I$35)*'Cash Flows'!CY23</f>
        <v>0</v>
      </c>
      <c r="CZ26" s="33">
        <f>(Inputs_Outputs!$I$30/Inputs_Outputs!$I$35)*'Cash Flows'!CZ23</f>
        <v>0</v>
      </c>
      <c r="DA26" s="33">
        <f>(Inputs_Outputs!$I$30/Inputs_Outputs!$I$35)*'Cash Flows'!DA23</f>
        <v>0</v>
      </c>
      <c r="DB26" s="33">
        <f>(Inputs_Outputs!$I$30/Inputs_Outputs!$I$35)*'Cash Flows'!DB23</f>
        <v>0</v>
      </c>
      <c r="DC26" s="33">
        <f>(Inputs_Outputs!$I$30/Inputs_Outputs!$I$35)*'Cash Flows'!DC23</f>
        <v>0</v>
      </c>
      <c r="DD26" s="33">
        <f>(Inputs_Outputs!$I$30/Inputs_Outputs!$I$35)*'Cash Flows'!DD23</f>
        <v>0</v>
      </c>
      <c r="DE26" s="33">
        <f>(Inputs_Outputs!$I$30/Inputs_Outputs!$I$35)*'Cash Flows'!DE23</f>
        <v>0</v>
      </c>
      <c r="DF26" s="33">
        <f>(Inputs_Outputs!$I$30/Inputs_Outputs!$I$35)*'Cash Flows'!DF23</f>
        <v>0</v>
      </c>
      <c r="DG26" s="33">
        <f>(Inputs_Outputs!$I$30/Inputs_Outputs!$I$35)*'Cash Flows'!DG23</f>
        <v>0</v>
      </c>
      <c r="DH26" s="33">
        <f>(Inputs_Outputs!$I$30/Inputs_Outputs!$I$35)*'Cash Flows'!DH23</f>
        <v>0</v>
      </c>
      <c r="DI26" s="33">
        <f>(Inputs_Outputs!$I$30/Inputs_Outputs!$I$35)*'Cash Flows'!DI23</f>
        <v>0</v>
      </c>
      <c r="DJ26" s="33">
        <f>(Inputs_Outputs!$I$30/Inputs_Outputs!$I$35)*'Cash Flows'!DJ23</f>
        <v>0</v>
      </c>
      <c r="DK26" s="33">
        <f>(Inputs_Outputs!$I$30/Inputs_Outputs!$I$35)*'Cash Flows'!DK23</f>
        <v>0</v>
      </c>
      <c r="DL26" s="33">
        <f>(Inputs_Outputs!$I$30/Inputs_Outputs!$I$35)*'Cash Flows'!DL23</f>
        <v>0</v>
      </c>
      <c r="DM26" s="33">
        <f>(Inputs_Outputs!$I$30/Inputs_Outputs!$I$35)*'Cash Flows'!DM23</f>
        <v>0</v>
      </c>
      <c r="DN26" s="33">
        <f>(Inputs_Outputs!$I$30/Inputs_Outputs!$I$35)*'Cash Flows'!DN23</f>
        <v>0</v>
      </c>
      <c r="DO26" s="33">
        <f>(Inputs_Outputs!$I$30/Inputs_Outputs!$I$35)*'Cash Flows'!DO23</f>
        <v>0</v>
      </c>
      <c r="DP26" s="33">
        <f>(Inputs_Outputs!$I$30/Inputs_Outputs!$I$35)*'Cash Flows'!DP23</f>
        <v>0</v>
      </c>
      <c r="DQ26" s="33">
        <f>(Inputs_Outputs!$I$30/Inputs_Outputs!$I$35)*'Cash Flows'!DQ23</f>
        <v>0</v>
      </c>
      <c r="DR26" s="33">
        <f>(Inputs_Outputs!$I$30/Inputs_Outputs!$I$35)*'Cash Flows'!DR23</f>
        <v>0</v>
      </c>
      <c r="DS26" s="33">
        <f>(Inputs_Outputs!$I$30/Inputs_Outputs!$I$35)*'Cash Flows'!DS23</f>
        <v>0</v>
      </c>
      <c r="DT26" s="33">
        <f>(Inputs_Outputs!$I$30/Inputs_Outputs!$I$35)*'Cash Flows'!DT23</f>
        <v>0</v>
      </c>
      <c r="DU26" s="33">
        <f>(Inputs_Outputs!$I$30/Inputs_Outputs!$I$35)*'Cash Flows'!DU23</f>
        <v>0</v>
      </c>
      <c r="DV26" s="33">
        <f>(Inputs_Outputs!$I$30/Inputs_Outputs!$I$35)*'Cash Flows'!DV23</f>
        <v>0</v>
      </c>
      <c r="DW26" s="33">
        <f>(Inputs_Outputs!$I$30/Inputs_Outputs!$I$35)*'Cash Flows'!DW23</f>
        <v>0</v>
      </c>
      <c r="DX26" s="33">
        <f>(Inputs_Outputs!$I$30/Inputs_Outputs!$I$35)*'Cash Flows'!DX23</f>
        <v>0</v>
      </c>
    </row>
    <row r="27" spans="2:128" s="32" customFormat="1" x14ac:dyDescent="0.45">
      <c r="B27" s="30" t="s">
        <v>31</v>
      </c>
      <c r="C27" s="30"/>
      <c r="D27" s="30"/>
      <c r="E27" s="30"/>
      <c r="F27" s="30"/>
      <c r="G27" s="30"/>
      <c r="H27" s="39">
        <f>Inputs_Outputs!I30</f>
        <v>544000</v>
      </c>
      <c r="I27" s="31">
        <f t="shared" ref="I27:AN27" si="168">I25-I26</f>
        <v>544000</v>
      </c>
      <c r="J27" s="31">
        <f t="shared" si="168"/>
        <v>544000</v>
      </c>
      <c r="K27" s="31">
        <f t="shared" si="168"/>
        <v>498666.66666666669</v>
      </c>
      <c r="L27" s="31">
        <f t="shared" si="168"/>
        <v>498666.66666666669</v>
      </c>
      <c r="M27" s="31">
        <f t="shared" si="168"/>
        <v>498666.66666666669</v>
      </c>
      <c r="N27" s="31">
        <f t="shared" si="168"/>
        <v>453333.33333333337</v>
      </c>
      <c r="O27" s="31">
        <f t="shared" si="168"/>
        <v>453333.33333333337</v>
      </c>
      <c r="P27" s="31">
        <f t="shared" si="168"/>
        <v>453333.33333333337</v>
      </c>
      <c r="Q27" s="31">
        <f t="shared" si="168"/>
        <v>408000.00000000006</v>
      </c>
      <c r="R27" s="31">
        <f t="shared" si="168"/>
        <v>408000.00000000006</v>
      </c>
      <c r="S27" s="31">
        <f t="shared" si="168"/>
        <v>408000.00000000006</v>
      </c>
      <c r="T27" s="31">
        <f t="shared" si="168"/>
        <v>362666.66666666674</v>
      </c>
      <c r="U27" s="31">
        <f t="shared" si="168"/>
        <v>362666.66666666674</v>
      </c>
      <c r="V27" s="31">
        <f t="shared" si="168"/>
        <v>362666.66666666674</v>
      </c>
      <c r="W27" s="31">
        <f t="shared" si="168"/>
        <v>317333.33333333343</v>
      </c>
      <c r="X27" s="31">
        <f t="shared" si="168"/>
        <v>317333.33333333343</v>
      </c>
      <c r="Y27" s="31">
        <f t="shared" si="168"/>
        <v>317333.33333333343</v>
      </c>
      <c r="Z27" s="31">
        <f t="shared" si="168"/>
        <v>272000.00000000012</v>
      </c>
      <c r="AA27" s="31">
        <f t="shared" si="168"/>
        <v>272000.00000000012</v>
      </c>
      <c r="AB27" s="31">
        <f t="shared" si="168"/>
        <v>272000.00000000012</v>
      </c>
      <c r="AC27" s="31">
        <f t="shared" si="168"/>
        <v>226666.66666666677</v>
      </c>
      <c r="AD27" s="31">
        <f t="shared" si="168"/>
        <v>226666.66666666677</v>
      </c>
      <c r="AE27" s="31">
        <f t="shared" si="168"/>
        <v>226666.66666666677</v>
      </c>
      <c r="AF27" s="31">
        <f t="shared" si="168"/>
        <v>181333.33333333343</v>
      </c>
      <c r="AG27" s="31">
        <f t="shared" si="168"/>
        <v>181333.33333333343</v>
      </c>
      <c r="AH27" s="31">
        <f t="shared" si="168"/>
        <v>181333.33333333343</v>
      </c>
      <c r="AI27" s="31">
        <f t="shared" si="168"/>
        <v>136000.00000000009</v>
      </c>
      <c r="AJ27" s="31">
        <f t="shared" si="168"/>
        <v>136000.00000000009</v>
      </c>
      <c r="AK27" s="31">
        <f t="shared" si="168"/>
        <v>136000.00000000009</v>
      </c>
      <c r="AL27" s="31">
        <f t="shared" si="168"/>
        <v>90666.666666666744</v>
      </c>
      <c r="AM27" s="31">
        <f t="shared" si="168"/>
        <v>90666.666666666744</v>
      </c>
      <c r="AN27" s="31">
        <f t="shared" si="168"/>
        <v>90666.666666666744</v>
      </c>
      <c r="AO27" s="31">
        <f t="shared" ref="AO27:BT27" si="169">AO25-AO26</f>
        <v>45333.333333333409</v>
      </c>
      <c r="AP27" s="31">
        <f t="shared" si="169"/>
        <v>45333.333333333409</v>
      </c>
      <c r="AQ27" s="31">
        <f t="shared" si="169"/>
        <v>45333.333333333409</v>
      </c>
      <c r="AR27" s="31">
        <f t="shared" si="169"/>
        <v>7.2759576141834259E-11</v>
      </c>
      <c r="AS27" s="31">
        <f t="shared" si="169"/>
        <v>7.2759576141834259E-11</v>
      </c>
      <c r="AT27" s="31">
        <f t="shared" si="169"/>
        <v>7.2759576141834259E-11</v>
      </c>
      <c r="AU27" s="31">
        <f t="shared" si="169"/>
        <v>7.2759576141834259E-11</v>
      </c>
      <c r="AV27" s="31">
        <f t="shared" si="169"/>
        <v>7.2759576141834259E-11</v>
      </c>
      <c r="AW27" s="31">
        <f t="shared" si="169"/>
        <v>7.2759576141834259E-11</v>
      </c>
      <c r="AX27" s="31">
        <f t="shared" si="169"/>
        <v>7.2759576141834259E-11</v>
      </c>
      <c r="AY27" s="31">
        <f t="shared" si="169"/>
        <v>7.2759576141834259E-11</v>
      </c>
      <c r="AZ27" s="31">
        <f t="shared" si="169"/>
        <v>7.2759576141834259E-11</v>
      </c>
      <c r="BA27" s="31">
        <f t="shared" si="169"/>
        <v>7.2759576141834259E-11</v>
      </c>
      <c r="BB27" s="31">
        <f t="shared" si="169"/>
        <v>7.2759576141834259E-11</v>
      </c>
      <c r="BC27" s="31">
        <f t="shared" si="169"/>
        <v>7.2759576141834259E-11</v>
      </c>
      <c r="BD27" s="31">
        <f t="shared" si="169"/>
        <v>7.2759576141834259E-11</v>
      </c>
      <c r="BE27" s="31">
        <f t="shared" si="169"/>
        <v>7.2759576141834259E-11</v>
      </c>
      <c r="BF27" s="31">
        <f t="shared" si="169"/>
        <v>7.2759576141834259E-11</v>
      </c>
      <c r="BG27" s="31">
        <f t="shared" si="169"/>
        <v>7.2759576141834259E-11</v>
      </c>
      <c r="BH27" s="31">
        <f t="shared" si="169"/>
        <v>7.2759576141834259E-11</v>
      </c>
      <c r="BI27" s="31">
        <f t="shared" si="169"/>
        <v>7.2759576141834259E-11</v>
      </c>
      <c r="BJ27" s="31">
        <f t="shared" si="169"/>
        <v>7.2759576141834259E-11</v>
      </c>
      <c r="BK27" s="31">
        <f t="shared" si="169"/>
        <v>7.2759576141834259E-11</v>
      </c>
      <c r="BL27" s="31">
        <f t="shared" si="169"/>
        <v>7.2759576141834259E-11</v>
      </c>
      <c r="BM27" s="31">
        <f t="shared" si="169"/>
        <v>7.2759576141834259E-11</v>
      </c>
      <c r="BN27" s="31">
        <f t="shared" si="169"/>
        <v>7.2759576141834259E-11</v>
      </c>
      <c r="BO27" s="31">
        <f t="shared" si="169"/>
        <v>7.2759576141834259E-11</v>
      </c>
      <c r="BP27" s="31">
        <f t="shared" si="169"/>
        <v>7.2759576141834259E-11</v>
      </c>
      <c r="BQ27" s="31">
        <f t="shared" si="169"/>
        <v>7.2759576141834259E-11</v>
      </c>
      <c r="BR27" s="31">
        <f t="shared" si="169"/>
        <v>7.2759576141834259E-11</v>
      </c>
      <c r="BS27" s="31">
        <f t="shared" si="169"/>
        <v>7.2759576141834259E-11</v>
      </c>
      <c r="BT27" s="31">
        <f t="shared" si="169"/>
        <v>7.2759576141834259E-11</v>
      </c>
      <c r="BU27" s="31">
        <f t="shared" ref="BU27:CF27" si="170">BU25-BU26</f>
        <v>7.2759576141834259E-11</v>
      </c>
      <c r="BV27" s="31">
        <f t="shared" si="170"/>
        <v>7.2759576141834259E-11</v>
      </c>
      <c r="BW27" s="31">
        <f t="shared" si="170"/>
        <v>7.2759576141834259E-11</v>
      </c>
      <c r="BX27" s="31">
        <f t="shared" si="170"/>
        <v>7.2759576141834259E-11</v>
      </c>
      <c r="BY27" s="31">
        <f t="shared" si="170"/>
        <v>7.2759576141834259E-11</v>
      </c>
      <c r="BZ27" s="31">
        <f t="shared" si="170"/>
        <v>7.2759576141834259E-11</v>
      </c>
      <c r="CA27" s="31">
        <f t="shared" si="170"/>
        <v>7.2759576141834259E-11</v>
      </c>
      <c r="CB27" s="31">
        <f t="shared" si="170"/>
        <v>7.2759576141834259E-11</v>
      </c>
      <c r="CC27" s="31">
        <f t="shared" si="170"/>
        <v>7.2759576141834259E-11</v>
      </c>
      <c r="CD27" s="31">
        <f t="shared" si="170"/>
        <v>7.2759576141834259E-11</v>
      </c>
      <c r="CE27" s="31">
        <f t="shared" si="170"/>
        <v>7.2759576141834259E-11</v>
      </c>
      <c r="CF27" s="31">
        <f t="shared" si="170"/>
        <v>7.2759576141834259E-11</v>
      </c>
      <c r="CG27" s="31">
        <f t="shared" ref="CG27:DX27" si="171">CG25-CG26</f>
        <v>7.2759576141834259E-11</v>
      </c>
      <c r="CH27" s="31">
        <f t="shared" si="171"/>
        <v>7.2759576141834259E-11</v>
      </c>
      <c r="CI27" s="31">
        <f t="shared" si="171"/>
        <v>7.2759576141834259E-11</v>
      </c>
      <c r="CJ27" s="31">
        <f t="shared" si="171"/>
        <v>7.2759576141834259E-11</v>
      </c>
      <c r="CK27" s="31">
        <f t="shared" si="171"/>
        <v>7.2759576141834259E-11</v>
      </c>
      <c r="CL27" s="31">
        <f t="shared" si="171"/>
        <v>7.2759576141834259E-11</v>
      </c>
      <c r="CM27" s="31">
        <f t="shared" si="171"/>
        <v>7.2759576141834259E-11</v>
      </c>
      <c r="CN27" s="31">
        <f t="shared" si="171"/>
        <v>7.2759576141834259E-11</v>
      </c>
      <c r="CO27" s="31">
        <f t="shared" si="171"/>
        <v>7.2759576141834259E-11</v>
      </c>
      <c r="CP27" s="31">
        <f t="shared" si="171"/>
        <v>7.2759576141834259E-11</v>
      </c>
      <c r="CQ27" s="31">
        <f t="shared" si="171"/>
        <v>7.2759576141834259E-11</v>
      </c>
      <c r="CR27" s="31">
        <f t="shared" si="171"/>
        <v>7.2759576141834259E-11</v>
      </c>
      <c r="CS27" s="31">
        <f t="shared" si="171"/>
        <v>7.2759576141834259E-11</v>
      </c>
      <c r="CT27" s="31">
        <f t="shared" si="171"/>
        <v>7.2759576141834259E-11</v>
      </c>
      <c r="CU27" s="31">
        <f t="shared" si="171"/>
        <v>7.2759576141834259E-11</v>
      </c>
      <c r="CV27" s="31">
        <f t="shared" si="171"/>
        <v>7.2759576141834259E-11</v>
      </c>
      <c r="CW27" s="31">
        <f t="shared" si="171"/>
        <v>7.2759576141834259E-11</v>
      </c>
      <c r="CX27" s="31">
        <f t="shared" si="171"/>
        <v>7.2759576141834259E-11</v>
      </c>
      <c r="CY27" s="31">
        <f t="shared" si="171"/>
        <v>7.2759576141834259E-11</v>
      </c>
      <c r="CZ27" s="31">
        <f t="shared" si="171"/>
        <v>7.2759576141834259E-11</v>
      </c>
      <c r="DA27" s="31">
        <f t="shared" si="171"/>
        <v>7.2759576141834259E-11</v>
      </c>
      <c r="DB27" s="31">
        <f t="shared" si="171"/>
        <v>7.2759576141834259E-11</v>
      </c>
      <c r="DC27" s="31">
        <f t="shared" si="171"/>
        <v>7.2759576141834259E-11</v>
      </c>
      <c r="DD27" s="31">
        <f t="shared" si="171"/>
        <v>7.2759576141834259E-11</v>
      </c>
      <c r="DE27" s="31">
        <f t="shared" si="171"/>
        <v>7.2759576141834259E-11</v>
      </c>
      <c r="DF27" s="31">
        <f t="shared" si="171"/>
        <v>7.2759576141834259E-11</v>
      </c>
      <c r="DG27" s="31">
        <f t="shared" si="171"/>
        <v>7.2759576141834259E-11</v>
      </c>
      <c r="DH27" s="31">
        <f t="shared" si="171"/>
        <v>7.2759576141834259E-11</v>
      </c>
      <c r="DI27" s="31">
        <f t="shared" si="171"/>
        <v>7.2759576141834259E-11</v>
      </c>
      <c r="DJ27" s="31">
        <f t="shared" si="171"/>
        <v>7.2759576141834259E-11</v>
      </c>
      <c r="DK27" s="31">
        <f t="shared" si="171"/>
        <v>7.2759576141834259E-11</v>
      </c>
      <c r="DL27" s="31">
        <f t="shared" si="171"/>
        <v>7.2759576141834259E-11</v>
      </c>
      <c r="DM27" s="31">
        <f t="shared" si="171"/>
        <v>7.2759576141834259E-11</v>
      </c>
      <c r="DN27" s="31">
        <f t="shared" si="171"/>
        <v>7.2759576141834259E-11</v>
      </c>
      <c r="DO27" s="31">
        <f t="shared" si="171"/>
        <v>7.2759576141834259E-11</v>
      </c>
      <c r="DP27" s="31">
        <f t="shared" si="171"/>
        <v>7.2759576141834259E-11</v>
      </c>
      <c r="DQ27" s="31">
        <f t="shared" si="171"/>
        <v>7.2759576141834259E-11</v>
      </c>
      <c r="DR27" s="31">
        <f t="shared" si="171"/>
        <v>7.2759576141834259E-11</v>
      </c>
      <c r="DS27" s="31">
        <f t="shared" si="171"/>
        <v>7.2759576141834259E-11</v>
      </c>
      <c r="DT27" s="31">
        <f t="shared" si="171"/>
        <v>7.2759576141834259E-11</v>
      </c>
      <c r="DU27" s="31">
        <f t="shared" si="171"/>
        <v>7.2759576141834259E-11</v>
      </c>
      <c r="DV27" s="31">
        <f t="shared" si="171"/>
        <v>7.2759576141834259E-11</v>
      </c>
      <c r="DW27" s="31">
        <f t="shared" si="171"/>
        <v>7.2759576141834259E-11</v>
      </c>
      <c r="DX27" s="31">
        <f t="shared" si="171"/>
        <v>7.2759576141834259E-11</v>
      </c>
    </row>
    <row r="28" spans="2:128" s="32" customFormat="1" x14ac:dyDescent="0.45">
      <c r="B28" s="40"/>
      <c r="C28" s="40"/>
      <c r="D28" s="40"/>
      <c r="E28" s="40"/>
      <c r="F28" s="40"/>
      <c r="G28" s="40"/>
      <c r="H28" s="41"/>
      <c r="I28" s="42"/>
      <c r="J28" s="42"/>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row>
    <row r="29" spans="2:128" x14ac:dyDescent="0.45">
      <c r="B29" s="40" t="s">
        <v>39</v>
      </c>
      <c r="I29" s="33">
        <f>AVERAGE(I25,I27)*Inputs_Outputs!$I$34*I23</f>
        <v>0</v>
      </c>
      <c r="J29" s="33">
        <f>AVERAGE(J25,J27)*Inputs_Outputs!$I$34*J23</f>
        <v>0</v>
      </c>
      <c r="K29" s="33">
        <f>AVERAGE(K25,K27)*Inputs_Outputs!$I$34*K23</f>
        <v>6516.6666666666679</v>
      </c>
      <c r="L29" s="33">
        <f>AVERAGE(L25,L27)*Inputs_Outputs!$I$34*L23</f>
        <v>0</v>
      </c>
      <c r="M29" s="33">
        <f>AVERAGE(M25,M27)*Inputs_Outputs!$I$34*M23</f>
        <v>0</v>
      </c>
      <c r="N29" s="33">
        <f>AVERAGE(N25,N27)*Inputs_Outputs!$I$34*N23</f>
        <v>5950</v>
      </c>
      <c r="O29" s="33">
        <f>AVERAGE(O25,O27)*Inputs_Outputs!$I$34*O23</f>
        <v>0</v>
      </c>
      <c r="P29" s="33">
        <f>AVERAGE(P25,P27)*Inputs_Outputs!$I$34*P23</f>
        <v>0</v>
      </c>
      <c r="Q29" s="33">
        <f>AVERAGE(Q25,Q27)*Inputs_Outputs!$I$34*Q23</f>
        <v>5383.3333333333348</v>
      </c>
      <c r="R29" s="33">
        <f>AVERAGE(R25,R27)*Inputs_Outputs!$I$34*R23</f>
        <v>0</v>
      </c>
      <c r="S29" s="33">
        <f>AVERAGE(S25,S27)*Inputs_Outputs!$I$34*S23</f>
        <v>0</v>
      </c>
      <c r="T29" s="33">
        <f>AVERAGE(T25,T27)*Inputs_Outputs!$I$34*T23</f>
        <v>4816.666666666667</v>
      </c>
      <c r="U29" s="33">
        <f>AVERAGE(U25,U27)*Inputs_Outputs!$I$34*U23</f>
        <v>0</v>
      </c>
      <c r="V29" s="33">
        <f>AVERAGE(V25,V27)*Inputs_Outputs!$I$34*V23</f>
        <v>0</v>
      </c>
      <c r="W29" s="33">
        <f>AVERAGE(W25,W27)*Inputs_Outputs!$I$34*W23</f>
        <v>4250.0000000000018</v>
      </c>
      <c r="X29" s="33">
        <f>AVERAGE(X25,X27)*Inputs_Outputs!$I$34*X23</f>
        <v>0</v>
      </c>
      <c r="Y29" s="33">
        <f>AVERAGE(Y25,Y27)*Inputs_Outputs!$I$34*Y23</f>
        <v>0</v>
      </c>
      <c r="Z29" s="33">
        <f>AVERAGE(Z25,Z27)*Inputs_Outputs!$I$34*Z23</f>
        <v>3683.3333333333344</v>
      </c>
      <c r="AA29" s="33">
        <f>AVERAGE(AA25,AA27)*Inputs_Outputs!$I$34*AA23</f>
        <v>0</v>
      </c>
      <c r="AB29" s="33">
        <f>AVERAGE(AB25,AB27)*Inputs_Outputs!$I$34*AB23</f>
        <v>0</v>
      </c>
      <c r="AC29" s="33">
        <f>AVERAGE(AC25,AC27)*Inputs_Outputs!$I$34*AC23</f>
        <v>3116.6666666666679</v>
      </c>
      <c r="AD29" s="33">
        <f>AVERAGE(AD25,AD27)*Inputs_Outputs!$I$34*AD23</f>
        <v>0</v>
      </c>
      <c r="AE29" s="33">
        <f>AVERAGE(AE25,AE27)*Inputs_Outputs!$I$34*AE23</f>
        <v>0</v>
      </c>
      <c r="AF29" s="33">
        <f>AVERAGE(AF25,AF27)*Inputs_Outputs!$I$34*AF23</f>
        <v>2550.0000000000018</v>
      </c>
      <c r="AG29" s="33">
        <f>AVERAGE(AG25,AG27)*Inputs_Outputs!$I$34*AG23</f>
        <v>0</v>
      </c>
      <c r="AH29" s="33">
        <f>AVERAGE(AH25,AH27)*Inputs_Outputs!$I$34*AH23</f>
        <v>0</v>
      </c>
      <c r="AI29" s="33">
        <f>AVERAGE(AI25,AI27)*Inputs_Outputs!$I$34*AI23</f>
        <v>1983.3333333333344</v>
      </c>
      <c r="AJ29" s="33">
        <f>AVERAGE(AJ25,AJ27)*Inputs_Outputs!$I$34*AJ23</f>
        <v>0</v>
      </c>
      <c r="AK29" s="33">
        <f>AVERAGE(AK25,AK27)*Inputs_Outputs!$I$34*AK23</f>
        <v>0</v>
      </c>
      <c r="AL29" s="33">
        <f>AVERAGE(AL25,AL27)*Inputs_Outputs!$I$34*AL23</f>
        <v>1416.6666666666679</v>
      </c>
      <c r="AM29" s="33">
        <f>AVERAGE(AM25,AM27)*Inputs_Outputs!$I$34*AM23</f>
        <v>0</v>
      </c>
      <c r="AN29" s="33">
        <f>AVERAGE(AN25,AN27)*Inputs_Outputs!$I$34*AN23</f>
        <v>0</v>
      </c>
      <c r="AO29" s="33">
        <f>AVERAGE(AO25,AO27)*Inputs_Outputs!$I$34*AO23</f>
        <v>850.00000000000091</v>
      </c>
      <c r="AP29" s="33">
        <f>AVERAGE(AP25,AP27)*Inputs_Outputs!$I$34*AP23</f>
        <v>0</v>
      </c>
      <c r="AQ29" s="33">
        <f>AVERAGE(AQ25,AQ27)*Inputs_Outputs!$I$34*AQ23</f>
        <v>0</v>
      </c>
      <c r="AR29" s="33">
        <f>AVERAGE(AR25,AR27)*Inputs_Outputs!$I$34*AR23</f>
        <v>283.33333333333428</v>
      </c>
      <c r="AS29" s="33">
        <f>AVERAGE(AS25,AS27)*Inputs_Outputs!$I$34*AS23</f>
        <v>0</v>
      </c>
      <c r="AT29" s="33">
        <f>AVERAGE(AT25,AT27)*Inputs_Outputs!$I$34*AT23</f>
        <v>0</v>
      </c>
      <c r="AU29" s="33">
        <f>AVERAGE(AU25,AU27)*Inputs_Outputs!$I$34*AU23</f>
        <v>0</v>
      </c>
      <c r="AV29" s="33">
        <f>AVERAGE(AV25,AV27)*Inputs_Outputs!$I$34*AV23</f>
        <v>0</v>
      </c>
      <c r="AW29" s="33">
        <f>AVERAGE(AW25,AW27)*Inputs_Outputs!$I$34*AW23</f>
        <v>0</v>
      </c>
      <c r="AX29" s="33">
        <f>AVERAGE(AX25,AX27)*Inputs_Outputs!$I$34*AX23</f>
        <v>0</v>
      </c>
      <c r="AY29" s="33">
        <f>AVERAGE(AY25,AY27)*Inputs_Outputs!$I$34*AY23</f>
        <v>0</v>
      </c>
      <c r="AZ29" s="33">
        <f>AVERAGE(AZ25,AZ27)*Inputs_Outputs!$I$34*AZ23</f>
        <v>0</v>
      </c>
      <c r="BA29" s="33">
        <f>AVERAGE(BA25,BA27)*Inputs_Outputs!$I$34*BA23</f>
        <v>0</v>
      </c>
      <c r="BB29" s="33">
        <f>AVERAGE(BB25,BB27)*Inputs_Outputs!$I$34*BB23</f>
        <v>0</v>
      </c>
      <c r="BC29" s="33">
        <f>AVERAGE(BC25,BC27)*Inputs_Outputs!$I$34*BC23</f>
        <v>0</v>
      </c>
      <c r="BD29" s="33">
        <f>AVERAGE(BD25,BD27)*Inputs_Outputs!$I$34*BD23</f>
        <v>0</v>
      </c>
      <c r="BE29" s="33">
        <f>AVERAGE(BE25,BE27)*Inputs_Outputs!$I$34*BE23</f>
        <v>0</v>
      </c>
      <c r="BF29" s="33">
        <f>AVERAGE(BF25,BF27)*Inputs_Outputs!$I$34*BF23</f>
        <v>0</v>
      </c>
      <c r="BG29" s="33">
        <f>AVERAGE(BG25,BG27)*Inputs_Outputs!$I$34*BG23</f>
        <v>0</v>
      </c>
      <c r="BH29" s="33">
        <f>AVERAGE(BH25,BH27)*Inputs_Outputs!$I$34*BH23</f>
        <v>0</v>
      </c>
      <c r="BI29" s="33">
        <f>AVERAGE(BI25,BI27)*Inputs_Outputs!$I$34*BI23</f>
        <v>0</v>
      </c>
      <c r="BJ29" s="33">
        <f>AVERAGE(BJ25,BJ27)*Inputs_Outputs!$I$34*BJ23</f>
        <v>0</v>
      </c>
      <c r="BK29" s="33">
        <f>AVERAGE(BK25,BK27)*Inputs_Outputs!$I$34*BK23</f>
        <v>0</v>
      </c>
      <c r="BL29" s="33">
        <f>AVERAGE(BL25,BL27)*Inputs_Outputs!$I$34*BL23</f>
        <v>0</v>
      </c>
      <c r="BM29" s="33">
        <f>AVERAGE(BM25,BM27)*Inputs_Outputs!$I$34*BM23</f>
        <v>0</v>
      </c>
      <c r="BN29" s="33">
        <f>AVERAGE(BN25,BN27)*Inputs_Outputs!$I$34*BN23</f>
        <v>0</v>
      </c>
      <c r="BO29" s="33">
        <f>AVERAGE(BO25,BO27)*Inputs_Outputs!$I$34*BO23</f>
        <v>0</v>
      </c>
      <c r="BP29" s="33">
        <f>AVERAGE(BP25,BP27)*Inputs_Outputs!$I$34*BP23</f>
        <v>0</v>
      </c>
      <c r="BQ29" s="33">
        <f>AVERAGE(BQ25,BQ27)*Inputs_Outputs!$I$34*BQ23</f>
        <v>0</v>
      </c>
      <c r="BR29" s="33">
        <f>AVERAGE(BR25,BR27)*Inputs_Outputs!$I$34*BR23</f>
        <v>0</v>
      </c>
      <c r="BS29" s="33">
        <f>AVERAGE(BS25,BS27)*Inputs_Outputs!$I$34*BS23</f>
        <v>0</v>
      </c>
      <c r="BT29" s="33">
        <f>AVERAGE(BT25,BT27)*Inputs_Outputs!$I$34*BT23</f>
        <v>0</v>
      </c>
      <c r="BU29" s="33">
        <f>AVERAGE(BU25,BU27)*Inputs_Outputs!$I$34*BU23</f>
        <v>0</v>
      </c>
      <c r="BV29" s="33">
        <f>AVERAGE(BV25,BV27)*Inputs_Outputs!$I$34*BV23</f>
        <v>0</v>
      </c>
      <c r="BW29" s="33">
        <f>AVERAGE(BW25,BW27)*Inputs_Outputs!$I$34*BW23</f>
        <v>0</v>
      </c>
      <c r="BX29" s="33">
        <f>AVERAGE(BX25,BX27)*Inputs_Outputs!$I$34*BX23</f>
        <v>0</v>
      </c>
      <c r="BY29" s="33">
        <f>AVERAGE(BY25,BY27)*Inputs_Outputs!$I$34*BY23</f>
        <v>0</v>
      </c>
      <c r="BZ29" s="33">
        <f>AVERAGE(BZ25,BZ27)*Inputs_Outputs!$I$34*BZ23</f>
        <v>0</v>
      </c>
      <c r="CA29" s="33">
        <f>AVERAGE(CA25,CA27)*Inputs_Outputs!$I$34*CA23</f>
        <v>0</v>
      </c>
      <c r="CB29" s="33">
        <f>AVERAGE(CB25,CB27)*Inputs_Outputs!$I$34*CB23</f>
        <v>0</v>
      </c>
      <c r="CC29" s="33">
        <f>AVERAGE(CC25,CC27)*Inputs_Outputs!$I$34*CC23</f>
        <v>0</v>
      </c>
      <c r="CD29" s="33">
        <f>AVERAGE(CD25,CD27)*Inputs_Outputs!$I$34*CD23</f>
        <v>0</v>
      </c>
      <c r="CE29" s="33">
        <f>AVERAGE(CE25,CE27)*Inputs_Outputs!$I$34*CE23</f>
        <v>0</v>
      </c>
      <c r="CF29" s="33">
        <f>AVERAGE(CF25,CF27)*Inputs_Outputs!$I$34*CF23</f>
        <v>0</v>
      </c>
      <c r="CG29" s="33">
        <f>AVERAGE(CG25,CG27)*Inputs_Outputs!$I$34*CG23</f>
        <v>0</v>
      </c>
      <c r="CH29" s="33">
        <f>AVERAGE(CH25,CH27)*Inputs_Outputs!$I$34*CH23</f>
        <v>0</v>
      </c>
      <c r="CI29" s="33">
        <f>AVERAGE(CI25,CI27)*Inputs_Outputs!$I$34*CI23</f>
        <v>0</v>
      </c>
      <c r="CJ29" s="33">
        <f>AVERAGE(CJ25,CJ27)*Inputs_Outputs!$I$34*CJ23</f>
        <v>0</v>
      </c>
      <c r="CK29" s="33">
        <f>AVERAGE(CK25,CK27)*Inputs_Outputs!$I$34*CK23</f>
        <v>0</v>
      </c>
      <c r="CL29" s="33">
        <f>AVERAGE(CL25,CL27)*Inputs_Outputs!$I$34*CL23</f>
        <v>0</v>
      </c>
      <c r="CM29" s="33">
        <f>AVERAGE(CM25,CM27)*Inputs_Outputs!$I$34*CM23</f>
        <v>0</v>
      </c>
      <c r="CN29" s="33">
        <f>AVERAGE(CN25,CN27)*Inputs_Outputs!$I$34*CN23</f>
        <v>0</v>
      </c>
      <c r="CO29" s="33">
        <f>AVERAGE(CO25,CO27)*Inputs_Outputs!$I$34*CO23</f>
        <v>0</v>
      </c>
      <c r="CP29" s="33">
        <f>AVERAGE(CP25,CP27)*Inputs_Outputs!$I$34*CP23</f>
        <v>0</v>
      </c>
      <c r="CQ29" s="33">
        <f>AVERAGE(CQ25,CQ27)*Inputs_Outputs!$I$34*CQ23</f>
        <v>0</v>
      </c>
      <c r="CR29" s="33">
        <f>AVERAGE(CR25,CR27)*Inputs_Outputs!$I$34*CR23</f>
        <v>0</v>
      </c>
      <c r="CS29" s="33">
        <f>AVERAGE(CS25,CS27)*Inputs_Outputs!$I$34*CS23</f>
        <v>0</v>
      </c>
      <c r="CT29" s="33">
        <f>AVERAGE(CT25,CT27)*Inputs_Outputs!$I$34*CT23</f>
        <v>0</v>
      </c>
      <c r="CU29" s="33">
        <f>AVERAGE(CU25,CU27)*Inputs_Outputs!$I$34*CU23</f>
        <v>0</v>
      </c>
      <c r="CV29" s="33">
        <f>AVERAGE(CV25,CV27)*Inputs_Outputs!$I$34*CV23</f>
        <v>0</v>
      </c>
      <c r="CW29" s="33">
        <f>AVERAGE(CW25,CW27)*Inputs_Outputs!$I$34*CW23</f>
        <v>0</v>
      </c>
      <c r="CX29" s="33">
        <f>AVERAGE(CX25,CX27)*Inputs_Outputs!$I$34*CX23</f>
        <v>0</v>
      </c>
      <c r="CY29" s="33">
        <f>AVERAGE(CY25,CY27)*Inputs_Outputs!$I$34*CY23</f>
        <v>0</v>
      </c>
      <c r="CZ29" s="33">
        <f>AVERAGE(CZ25,CZ27)*Inputs_Outputs!$I$34*CZ23</f>
        <v>0</v>
      </c>
      <c r="DA29" s="33">
        <f>AVERAGE(DA25,DA27)*Inputs_Outputs!$I$34*DA23</f>
        <v>0</v>
      </c>
      <c r="DB29" s="33">
        <f>AVERAGE(DB25,DB27)*Inputs_Outputs!$I$34*DB23</f>
        <v>0</v>
      </c>
      <c r="DC29" s="33">
        <f>AVERAGE(DC25,DC27)*Inputs_Outputs!$I$34*DC23</f>
        <v>0</v>
      </c>
      <c r="DD29" s="33">
        <f>AVERAGE(DD25,DD27)*Inputs_Outputs!$I$34*DD23</f>
        <v>0</v>
      </c>
      <c r="DE29" s="33">
        <f>AVERAGE(DE25,DE27)*Inputs_Outputs!$I$34*DE23</f>
        <v>0</v>
      </c>
      <c r="DF29" s="33">
        <f>AVERAGE(DF25,DF27)*Inputs_Outputs!$I$34*DF23</f>
        <v>0</v>
      </c>
      <c r="DG29" s="33">
        <f>AVERAGE(DG25,DG27)*Inputs_Outputs!$I$34*DG23</f>
        <v>0</v>
      </c>
      <c r="DH29" s="33">
        <f>AVERAGE(DH25,DH27)*Inputs_Outputs!$I$34*DH23</f>
        <v>0</v>
      </c>
      <c r="DI29" s="33">
        <f>AVERAGE(DI25,DI27)*Inputs_Outputs!$I$34*DI23</f>
        <v>0</v>
      </c>
      <c r="DJ29" s="33">
        <f>AVERAGE(DJ25,DJ27)*Inputs_Outputs!$I$34*DJ23</f>
        <v>0</v>
      </c>
      <c r="DK29" s="33">
        <f>AVERAGE(DK25,DK27)*Inputs_Outputs!$I$34*DK23</f>
        <v>0</v>
      </c>
      <c r="DL29" s="33">
        <f>AVERAGE(DL25,DL27)*Inputs_Outputs!$I$34*DL23</f>
        <v>0</v>
      </c>
      <c r="DM29" s="33">
        <f>AVERAGE(DM25,DM27)*Inputs_Outputs!$I$34*DM23</f>
        <v>0</v>
      </c>
      <c r="DN29" s="33">
        <f>AVERAGE(DN25,DN27)*Inputs_Outputs!$I$34*DN23</f>
        <v>0</v>
      </c>
      <c r="DO29" s="33">
        <f>AVERAGE(DO25,DO27)*Inputs_Outputs!$I$34*DO23</f>
        <v>0</v>
      </c>
      <c r="DP29" s="33">
        <f>AVERAGE(DP25,DP27)*Inputs_Outputs!$I$34*DP23</f>
        <v>0</v>
      </c>
      <c r="DQ29" s="33">
        <f>AVERAGE(DQ25,DQ27)*Inputs_Outputs!$I$34*DQ23</f>
        <v>0</v>
      </c>
      <c r="DR29" s="33">
        <f>AVERAGE(DR25,DR27)*Inputs_Outputs!$I$34*DR23</f>
        <v>0</v>
      </c>
      <c r="DS29" s="33">
        <f>AVERAGE(DS25,DS27)*Inputs_Outputs!$I$34*DS23</f>
        <v>0</v>
      </c>
      <c r="DT29" s="33">
        <f>AVERAGE(DT25,DT27)*Inputs_Outputs!$I$34*DT23</f>
        <v>0</v>
      </c>
      <c r="DU29" s="33">
        <f>AVERAGE(DU25,DU27)*Inputs_Outputs!$I$34*DU23</f>
        <v>0</v>
      </c>
      <c r="DV29" s="33">
        <f>AVERAGE(DV25,DV27)*Inputs_Outputs!$I$34*DV23</f>
        <v>0</v>
      </c>
      <c r="DW29" s="33">
        <f>AVERAGE(DW25,DW27)*Inputs_Outputs!$I$34*DW23</f>
        <v>0</v>
      </c>
      <c r="DX29" s="33">
        <f>AVERAGE(DX25,DX27)*Inputs_Outputs!$I$34*DX23</f>
        <v>0</v>
      </c>
    </row>
    <row r="31" spans="2:128" ht="13.9" x14ac:dyDescent="0.45">
      <c r="B31" s="11" t="s">
        <v>101</v>
      </c>
      <c r="C31" s="11"/>
      <c r="D31" s="11"/>
      <c r="E31" s="11"/>
      <c r="F31" s="11"/>
      <c r="G31" s="11"/>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row>
    <row r="33" spans="2:128" s="32" customFormat="1" x14ac:dyDescent="0.45">
      <c r="B33" s="32" t="s">
        <v>57</v>
      </c>
      <c r="H33" s="33"/>
      <c r="I33" s="33">
        <f>I16</f>
        <v>0</v>
      </c>
      <c r="J33" s="33">
        <f>J16</f>
        <v>0</v>
      </c>
      <c r="K33" s="33">
        <f t="shared" ref="K33:AP33" si="172">K16</f>
        <v>60375.000000000015</v>
      </c>
      <c r="L33" s="33">
        <f t="shared" si="172"/>
        <v>0</v>
      </c>
      <c r="M33" s="33">
        <f t="shared" si="172"/>
        <v>0</v>
      </c>
      <c r="N33" s="33">
        <f t="shared" si="172"/>
        <v>60375.000000000015</v>
      </c>
      <c r="O33" s="33">
        <f t="shared" si="172"/>
        <v>0</v>
      </c>
      <c r="P33" s="33">
        <f t="shared" si="172"/>
        <v>0</v>
      </c>
      <c r="Q33" s="33">
        <f t="shared" si="172"/>
        <v>60375.000000000015</v>
      </c>
      <c r="R33" s="33">
        <f t="shared" si="172"/>
        <v>0</v>
      </c>
      <c r="S33" s="33">
        <f t="shared" si="172"/>
        <v>0</v>
      </c>
      <c r="T33" s="33">
        <f t="shared" si="172"/>
        <v>60375.000000000015</v>
      </c>
      <c r="U33" s="33">
        <f t="shared" si="172"/>
        <v>0</v>
      </c>
      <c r="V33" s="33">
        <f t="shared" si="172"/>
        <v>0</v>
      </c>
      <c r="W33" s="33">
        <f t="shared" si="172"/>
        <v>60375.000000000015</v>
      </c>
      <c r="X33" s="33">
        <f t="shared" si="172"/>
        <v>0</v>
      </c>
      <c r="Y33" s="33">
        <f t="shared" si="172"/>
        <v>0</v>
      </c>
      <c r="Z33" s="33">
        <f t="shared" si="172"/>
        <v>60375.000000000015</v>
      </c>
      <c r="AA33" s="33">
        <f t="shared" si="172"/>
        <v>0</v>
      </c>
      <c r="AB33" s="33">
        <f t="shared" si="172"/>
        <v>0</v>
      </c>
      <c r="AC33" s="33">
        <f t="shared" si="172"/>
        <v>60375.000000000015</v>
      </c>
      <c r="AD33" s="33">
        <f t="shared" si="172"/>
        <v>0</v>
      </c>
      <c r="AE33" s="33">
        <f t="shared" si="172"/>
        <v>0</v>
      </c>
      <c r="AF33" s="33">
        <f t="shared" si="172"/>
        <v>60375.000000000015</v>
      </c>
      <c r="AG33" s="33">
        <f t="shared" si="172"/>
        <v>0</v>
      </c>
      <c r="AH33" s="33">
        <f t="shared" si="172"/>
        <v>0</v>
      </c>
      <c r="AI33" s="33">
        <f t="shared" si="172"/>
        <v>60375.000000000015</v>
      </c>
      <c r="AJ33" s="33">
        <f t="shared" si="172"/>
        <v>0</v>
      </c>
      <c r="AK33" s="33">
        <f t="shared" si="172"/>
        <v>0</v>
      </c>
      <c r="AL33" s="33">
        <f t="shared" si="172"/>
        <v>60375.000000000015</v>
      </c>
      <c r="AM33" s="33">
        <f t="shared" si="172"/>
        <v>0</v>
      </c>
      <c r="AN33" s="33">
        <f t="shared" si="172"/>
        <v>0</v>
      </c>
      <c r="AO33" s="33">
        <f t="shared" si="172"/>
        <v>60375.000000000015</v>
      </c>
      <c r="AP33" s="33">
        <f t="shared" si="172"/>
        <v>0</v>
      </c>
      <c r="AQ33" s="33">
        <f t="shared" ref="AQ33:BV33" si="173">AQ16</f>
        <v>0</v>
      </c>
      <c r="AR33" s="33">
        <f t="shared" si="173"/>
        <v>60375.000000000015</v>
      </c>
      <c r="AS33" s="33">
        <f t="shared" si="173"/>
        <v>0</v>
      </c>
      <c r="AT33" s="33">
        <f t="shared" si="173"/>
        <v>0</v>
      </c>
      <c r="AU33" s="33">
        <f t="shared" si="173"/>
        <v>60375.000000000015</v>
      </c>
      <c r="AV33" s="33">
        <f t="shared" si="173"/>
        <v>0</v>
      </c>
      <c r="AW33" s="33">
        <f t="shared" si="173"/>
        <v>0</v>
      </c>
      <c r="AX33" s="33">
        <f t="shared" si="173"/>
        <v>60375.000000000015</v>
      </c>
      <c r="AY33" s="33">
        <f t="shared" si="173"/>
        <v>0</v>
      </c>
      <c r="AZ33" s="33">
        <f t="shared" si="173"/>
        <v>0</v>
      </c>
      <c r="BA33" s="33">
        <f t="shared" si="173"/>
        <v>60375.000000000015</v>
      </c>
      <c r="BB33" s="33">
        <f t="shared" si="173"/>
        <v>0</v>
      </c>
      <c r="BC33" s="33">
        <f t="shared" si="173"/>
        <v>0</v>
      </c>
      <c r="BD33" s="33">
        <f t="shared" si="173"/>
        <v>60375.000000000015</v>
      </c>
      <c r="BE33" s="33">
        <f t="shared" si="173"/>
        <v>0</v>
      </c>
      <c r="BF33" s="33">
        <f t="shared" si="173"/>
        <v>0</v>
      </c>
      <c r="BG33" s="33">
        <f t="shared" si="173"/>
        <v>60375.000000000015</v>
      </c>
      <c r="BH33" s="33">
        <f t="shared" si="173"/>
        <v>0</v>
      </c>
      <c r="BI33" s="33">
        <f t="shared" si="173"/>
        <v>0</v>
      </c>
      <c r="BJ33" s="33">
        <f t="shared" si="173"/>
        <v>60375.000000000015</v>
      </c>
      <c r="BK33" s="33">
        <f t="shared" si="173"/>
        <v>0</v>
      </c>
      <c r="BL33" s="33">
        <f t="shared" si="173"/>
        <v>0</v>
      </c>
      <c r="BM33" s="33">
        <f t="shared" si="173"/>
        <v>60375.000000000015</v>
      </c>
      <c r="BN33" s="33">
        <f t="shared" si="173"/>
        <v>0</v>
      </c>
      <c r="BO33" s="33">
        <f t="shared" si="173"/>
        <v>0</v>
      </c>
      <c r="BP33" s="33">
        <f t="shared" si="173"/>
        <v>60375.000000000015</v>
      </c>
      <c r="BQ33" s="33">
        <f t="shared" si="173"/>
        <v>0</v>
      </c>
      <c r="BR33" s="33">
        <f t="shared" si="173"/>
        <v>0</v>
      </c>
      <c r="BS33" s="33">
        <f t="shared" si="173"/>
        <v>60375.000000000015</v>
      </c>
      <c r="BT33" s="33">
        <f t="shared" si="173"/>
        <v>0</v>
      </c>
      <c r="BU33" s="33">
        <f t="shared" si="173"/>
        <v>0</v>
      </c>
      <c r="BV33" s="33">
        <f t="shared" si="173"/>
        <v>60375.000000000015</v>
      </c>
      <c r="BW33" s="33">
        <f t="shared" ref="BW33:CH33" si="174">BW16</f>
        <v>0</v>
      </c>
      <c r="BX33" s="33">
        <f t="shared" si="174"/>
        <v>0</v>
      </c>
      <c r="BY33" s="33">
        <f t="shared" si="174"/>
        <v>60375.000000000015</v>
      </c>
      <c r="BZ33" s="33">
        <f t="shared" si="174"/>
        <v>0</v>
      </c>
      <c r="CA33" s="33">
        <f t="shared" si="174"/>
        <v>0</v>
      </c>
      <c r="CB33" s="33">
        <f t="shared" si="174"/>
        <v>60375.000000000015</v>
      </c>
      <c r="CC33" s="33">
        <f t="shared" si="174"/>
        <v>0</v>
      </c>
      <c r="CD33" s="33">
        <f t="shared" si="174"/>
        <v>0</v>
      </c>
      <c r="CE33" s="33">
        <f t="shared" si="174"/>
        <v>60375.000000000015</v>
      </c>
      <c r="CF33" s="33">
        <f t="shared" si="174"/>
        <v>0</v>
      </c>
      <c r="CG33" s="33">
        <f t="shared" si="174"/>
        <v>0</v>
      </c>
      <c r="CH33" s="33">
        <f t="shared" si="174"/>
        <v>60375.000000000015</v>
      </c>
      <c r="CI33" s="33">
        <f t="shared" ref="CI33:DX33" si="175">CI16</f>
        <v>0</v>
      </c>
      <c r="CJ33" s="33">
        <f t="shared" si="175"/>
        <v>0</v>
      </c>
      <c r="CK33" s="33">
        <f t="shared" si="175"/>
        <v>60375.000000000015</v>
      </c>
      <c r="CL33" s="33">
        <f t="shared" si="175"/>
        <v>0</v>
      </c>
      <c r="CM33" s="33">
        <f t="shared" si="175"/>
        <v>0</v>
      </c>
      <c r="CN33" s="33">
        <f t="shared" si="175"/>
        <v>60375.000000000015</v>
      </c>
      <c r="CO33" s="33">
        <f t="shared" si="175"/>
        <v>0</v>
      </c>
      <c r="CP33" s="33">
        <f t="shared" si="175"/>
        <v>0</v>
      </c>
      <c r="CQ33" s="33">
        <f t="shared" si="175"/>
        <v>60375.000000000015</v>
      </c>
      <c r="CR33" s="33">
        <f t="shared" si="175"/>
        <v>0</v>
      </c>
      <c r="CS33" s="33">
        <f t="shared" si="175"/>
        <v>0</v>
      </c>
      <c r="CT33" s="33">
        <f t="shared" si="175"/>
        <v>60375.000000000015</v>
      </c>
      <c r="CU33" s="33">
        <f t="shared" si="175"/>
        <v>0</v>
      </c>
      <c r="CV33" s="33">
        <f t="shared" si="175"/>
        <v>0</v>
      </c>
      <c r="CW33" s="33">
        <f t="shared" si="175"/>
        <v>60375.000000000015</v>
      </c>
      <c r="CX33" s="33">
        <f t="shared" si="175"/>
        <v>0</v>
      </c>
      <c r="CY33" s="33">
        <f t="shared" si="175"/>
        <v>0</v>
      </c>
      <c r="CZ33" s="33">
        <f t="shared" si="175"/>
        <v>60375.000000000015</v>
      </c>
      <c r="DA33" s="33">
        <f t="shared" si="175"/>
        <v>0</v>
      </c>
      <c r="DB33" s="33">
        <f t="shared" si="175"/>
        <v>0</v>
      </c>
      <c r="DC33" s="33">
        <f t="shared" si="175"/>
        <v>60375.000000000015</v>
      </c>
      <c r="DD33" s="33">
        <f t="shared" si="175"/>
        <v>0</v>
      </c>
      <c r="DE33" s="33">
        <f t="shared" si="175"/>
        <v>0</v>
      </c>
      <c r="DF33" s="33">
        <f t="shared" si="175"/>
        <v>60375.000000000015</v>
      </c>
      <c r="DG33" s="33">
        <f t="shared" si="175"/>
        <v>0</v>
      </c>
      <c r="DH33" s="33">
        <f t="shared" si="175"/>
        <v>0</v>
      </c>
      <c r="DI33" s="33">
        <f t="shared" si="175"/>
        <v>60375.000000000015</v>
      </c>
      <c r="DJ33" s="33">
        <f t="shared" si="175"/>
        <v>0</v>
      </c>
      <c r="DK33" s="33">
        <f t="shared" si="175"/>
        <v>0</v>
      </c>
      <c r="DL33" s="33">
        <f t="shared" si="175"/>
        <v>60375.000000000015</v>
      </c>
      <c r="DM33" s="33">
        <f t="shared" si="175"/>
        <v>0</v>
      </c>
      <c r="DN33" s="33">
        <f t="shared" si="175"/>
        <v>0</v>
      </c>
      <c r="DO33" s="33">
        <f t="shared" si="175"/>
        <v>60375.000000000015</v>
      </c>
      <c r="DP33" s="33">
        <f t="shared" si="175"/>
        <v>0</v>
      </c>
      <c r="DQ33" s="33">
        <f t="shared" si="175"/>
        <v>0</v>
      </c>
      <c r="DR33" s="33">
        <f t="shared" si="175"/>
        <v>60375.000000000015</v>
      </c>
      <c r="DS33" s="33">
        <f t="shared" si="175"/>
        <v>0</v>
      </c>
      <c r="DT33" s="33">
        <f t="shared" si="175"/>
        <v>0</v>
      </c>
      <c r="DU33" s="33">
        <f t="shared" si="175"/>
        <v>60375.000000000015</v>
      </c>
      <c r="DV33" s="33">
        <f t="shared" si="175"/>
        <v>0</v>
      </c>
      <c r="DW33" s="33">
        <f t="shared" si="175"/>
        <v>0</v>
      </c>
      <c r="DX33" s="33">
        <f t="shared" si="175"/>
        <v>60375.000000000015</v>
      </c>
    </row>
    <row r="34" spans="2:128" s="32" customFormat="1" x14ac:dyDescent="0.45">
      <c r="B34" s="32" t="s">
        <v>35</v>
      </c>
      <c r="H34" s="33">
        <f>Inputs_Outputs!I31</f>
        <v>136000</v>
      </c>
      <c r="I34" s="33">
        <v>0</v>
      </c>
      <c r="J34" s="33">
        <v>0</v>
      </c>
      <c r="K34" s="33">
        <v>0</v>
      </c>
      <c r="L34" s="33">
        <v>0</v>
      </c>
      <c r="M34" s="33">
        <v>0</v>
      </c>
      <c r="N34" s="33">
        <v>0</v>
      </c>
      <c r="O34" s="33">
        <v>0</v>
      </c>
      <c r="P34" s="33">
        <v>0</v>
      </c>
      <c r="Q34" s="33">
        <v>0</v>
      </c>
      <c r="R34" s="33">
        <v>0</v>
      </c>
      <c r="S34" s="33">
        <v>0</v>
      </c>
      <c r="T34" s="33">
        <v>0</v>
      </c>
      <c r="U34" s="33">
        <v>0</v>
      </c>
      <c r="V34" s="33">
        <v>0</v>
      </c>
      <c r="W34" s="33">
        <v>0</v>
      </c>
      <c r="X34" s="33">
        <v>0</v>
      </c>
      <c r="Y34" s="33">
        <v>0</v>
      </c>
      <c r="Z34" s="33">
        <v>0</v>
      </c>
      <c r="AA34" s="33">
        <v>0</v>
      </c>
      <c r="AB34" s="33">
        <v>0</v>
      </c>
      <c r="AC34" s="33">
        <v>0</v>
      </c>
      <c r="AD34" s="33">
        <v>0</v>
      </c>
      <c r="AE34" s="33">
        <v>0</v>
      </c>
      <c r="AF34" s="33">
        <v>0</v>
      </c>
      <c r="AG34" s="33">
        <v>0</v>
      </c>
      <c r="AH34" s="33">
        <v>0</v>
      </c>
      <c r="AI34" s="33">
        <v>0</v>
      </c>
      <c r="AJ34" s="33">
        <v>0</v>
      </c>
      <c r="AK34" s="33">
        <v>0</v>
      </c>
      <c r="AL34" s="33">
        <v>0</v>
      </c>
      <c r="AM34" s="33">
        <v>0</v>
      </c>
      <c r="AN34" s="33">
        <v>0</v>
      </c>
      <c r="AO34" s="33">
        <v>0</v>
      </c>
      <c r="AP34" s="33">
        <v>0</v>
      </c>
      <c r="AQ34" s="33">
        <v>0</v>
      </c>
      <c r="AR34" s="33">
        <v>0</v>
      </c>
      <c r="AS34" s="33">
        <v>0</v>
      </c>
      <c r="AT34" s="33">
        <v>0</v>
      </c>
      <c r="AU34" s="33">
        <v>0</v>
      </c>
      <c r="AV34" s="33">
        <v>0</v>
      </c>
      <c r="AW34" s="33">
        <v>0</v>
      </c>
      <c r="AX34" s="33">
        <v>0</v>
      </c>
      <c r="AY34" s="33">
        <v>0</v>
      </c>
      <c r="AZ34" s="33">
        <v>0</v>
      </c>
      <c r="BA34" s="33">
        <v>0</v>
      </c>
      <c r="BB34" s="33">
        <v>0</v>
      </c>
      <c r="BC34" s="33">
        <v>0</v>
      </c>
      <c r="BD34" s="33">
        <v>0</v>
      </c>
      <c r="BE34" s="33">
        <v>0</v>
      </c>
      <c r="BF34" s="33">
        <v>0</v>
      </c>
      <c r="BG34" s="33">
        <v>0</v>
      </c>
      <c r="BH34" s="33">
        <v>0</v>
      </c>
      <c r="BI34" s="33">
        <v>0</v>
      </c>
      <c r="BJ34" s="33">
        <v>0</v>
      </c>
      <c r="BK34" s="33">
        <v>0</v>
      </c>
      <c r="BL34" s="33">
        <v>0</v>
      </c>
      <c r="BM34" s="33">
        <v>0</v>
      </c>
      <c r="BN34" s="33">
        <v>0</v>
      </c>
      <c r="BO34" s="33">
        <v>0</v>
      </c>
      <c r="BP34" s="33">
        <v>0</v>
      </c>
      <c r="BQ34" s="33">
        <v>0</v>
      </c>
      <c r="BR34" s="33">
        <v>0</v>
      </c>
      <c r="BS34" s="33">
        <v>0</v>
      </c>
      <c r="BT34" s="33">
        <v>0</v>
      </c>
      <c r="BU34" s="33">
        <v>0</v>
      </c>
      <c r="BV34" s="33">
        <v>0</v>
      </c>
      <c r="BW34" s="33">
        <v>0</v>
      </c>
      <c r="BX34" s="33">
        <v>0</v>
      </c>
      <c r="BY34" s="33">
        <v>0</v>
      </c>
      <c r="BZ34" s="33">
        <v>0</v>
      </c>
      <c r="CA34" s="33">
        <v>0</v>
      </c>
      <c r="CB34" s="33">
        <v>0</v>
      </c>
      <c r="CC34" s="33">
        <v>0</v>
      </c>
      <c r="CD34" s="33">
        <v>0</v>
      </c>
      <c r="CE34" s="33">
        <v>0</v>
      </c>
      <c r="CF34" s="33">
        <v>0</v>
      </c>
      <c r="CG34" s="33">
        <v>0</v>
      </c>
      <c r="CH34" s="33">
        <v>0</v>
      </c>
      <c r="CI34" s="33">
        <v>0</v>
      </c>
      <c r="CJ34" s="33">
        <v>0</v>
      </c>
      <c r="CK34" s="33">
        <v>0</v>
      </c>
      <c r="CL34" s="33">
        <v>0</v>
      </c>
      <c r="CM34" s="33">
        <v>0</v>
      </c>
      <c r="CN34" s="33">
        <v>0</v>
      </c>
      <c r="CO34" s="33">
        <v>0</v>
      </c>
      <c r="CP34" s="33">
        <v>0</v>
      </c>
      <c r="CQ34" s="33">
        <v>0</v>
      </c>
      <c r="CR34" s="33">
        <v>0</v>
      </c>
      <c r="CS34" s="33">
        <v>0</v>
      </c>
      <c r="CT34" s="33">
        <v>0</v>
      </c>
      <c r="CU34" s="33">
        <v>0</v>
      </c>
      <c r="CV34" s="33">
        <v>0</v>
      </c>
      <c r="CW34" s="33">
        <v>0</v>
      </c>
      <c r="CX34" s="33">
        <v>0</v>
      </c>
      <c r="CY34" s="33">
        <v>0</v>
      </c>
      <c r="CZ34" s="33">
        <v>0</v>
      </c>
      <c r="DA34" s="33">
        <v>0</v>
      </c>
      <c r="DB34" s="33">
        <v>0</v>
      </c>
      <c r="DC34" s="33">
        <v>0</v>
      </c>
      <c r="DD34" s="33">
        <v>0</v>
      </c>
      <c r="DE34" s="33">
        <v>0</v>
      </c>
      <c r="DF34" s="33">
        <v>0</v>
      </c>
      <c r="DG34" s="33">
        <v>0</v>
      </c>
      <c r="DH34" s="33">
        <v>0</v>
      </c>
      <c r="DI34" s="33">
        <v>0</v>
      </c>
      <c r="DJ34" s="33">
        <v>0</v>
      </c>
      <c r="DK34" s="33">
        <v>0</v>
      </c>
      <c r="DL34" s="33">
        <v>0</v>
      </c>
      <c r="DM34" s="33">
        <v>0</v>
      </c>
      <c r="DN34" s="33">
        <v>0</v>
      </c>
      <c r="DO34" s="33">
        <v>0</v>
      </c>
      <c r="DP34" s="33">
        <v>0</v>
      </c>
      <c r="DQ34" s="33">
        <v>0</v>
      </c>
      <c r="DR34" s="33">
        <v>0</v>
      </c>
      <c r="DS34" s="33">
        <v>0</v>
      </c>
      <c r="DT34" s="33">
        <v>0</v>
      </c>
      <c r="DU34" s="33">
        <v>0</v>
      </c>
      <c r="DV34" s="33">
        <v>0</v>
      </c>
      <c r="DW34" s="33">
        <v>0</v>
      </c>
      <c r="DX34" s="33">
        <v>0</v>
      </c>
    </row>
    <row r="35" spans="2:128" s="32" customFormat="1" x14ac:dyDescent="0.45">
      <c r="B35" s="32" t="s">
        <v>36</v>
      </c>
      <c r="H35" s="33"/>
      <c r="I35" s="33">
        <f t="shared" ref="I35:AN35" si="176">I26</f>
        <v>0</v>
      </c>
      <c r="J35" s="33">
        <f t="shared" si="176"/>
        <v>0</v>
      </c>
      <c r="K35" s="33">
        <f t="shared" si="176"/>
        <v>45333.333333333336</v>
      </c>
      <c r="L35" s="33">
        <f t="shared" si="176"/>
        <v>0</v>
      </c>
      <c r="M35" s="33">
        <f t="shared" si="176"/>
        <v>0</v>
      </c>
      <c r="N35" s="33">
        <f t="shared" si="176"/>
        <v>45333.333333333336</v>
      </c>
      <c r="O35" s="33">
        <f t="shared" si="176"/>
        <v>0</v>
      </c>
      <c r="P35" s="33">
        <f t="shared" si="176"/>
        <v>0</v>
      </c>
      <c r="Q35" s="33">
        <f t="shared" si="176"/>
        <v>45333.333333333336</v>
      </c>
      <c r="R35" s="33">
        <f t="shared" si="176"/>
        <v>0</v>
      </c>
      <c r="S35" s="33">
        <f t="shared" si="176"/>
        <v>0</v>
      </c>
      <c r="T35" s="33">
        <f t="shared" si="176"/>
        <v>45333.333333333336</v>
      </c>
      <c r="U35" s="33">
        <f t="shared" si="176"/>
        <v>0</v>
      </c>
      <c r="V35" s="33">
        <f t="shared" si="176"/>
        <v>0</v>
      </c>
      <c r="W35" s="33">
        <f t="shared" si="176"/>
        <v>45333.333333333336</v>
      </c>
      <c r="X35" s="33">
        <f t="shared" si="176"/>
        <v>0</v>
      </c>
      <c r="Y35" s="33">
        <f t="shared" si="176"/>
        <v>0</v>
      </c>
      <c r="Z35" s="33">
        <f t="shared" si="176"/>
        <v>45333.333333333336</v>
      </c>
      <c r="AA35" s="33">
        <f t="shared" si="176"/>
        <v>0</v>
      </c>
      <c r="AB35" s="33">
        <f t="shared" si="176"/>
        <v>0</v>
      </c>
      <c r="AC35" s="33">
        <f t="shared" si="176"/>
        <v>45333.333333333336</v>
      </c>
      <c r="AD35" s="33">
        <f t="shared" si="176"/>
        <v>0</v>
      </c>
      <c r="AE35" s="33">
        <f t="shared" si="176"/>
        <v>0</v>
      </c>
      <c r="AF35" s="33">
        <f t="shared" si="176"/>
        <v>45333.333333333336</v>
      </c>
      <c r="AG35" s="33">
        <f t="shared" si="176"/>
        <v>0</v>
      </c>
      <c r="AH35" s="33">
        <f t="shared" si="176"/>
        <v>0</v>
      </c>
      <c r="AI35" s="33">
        <f t="shared" si="176"/>
        <v>45333.333333333336</v>
      </c>
      <c r="AJ35" s="33">
        <f t="shared" si="176"/>
        <v>0</v>
      </c>
      <c r="AK35" s="33">
        <f t="shared" si="176"/>
        <v>0</v>
      </c>
      <c r="AL35" s="33">
        <f t="shared" si="176"/>
        <v>45333.333333333336</v>
      </c>
      <c r="AM35" s="33">
        <f t="shared" si="176"/>
        <v>0</v>
      </c>
      <c r="AN35" s="33">
        <f t="shared" si="176"/>
        <v>0</v>
      </c>
      <c r="AO35" s="33">
        <f t="shared" ref="AO35:BT35" si="177">AO26</f>
        <v>45333.333333333336</v>
      </c>
      <c r="AP35" s="33">
        <f t="shared" si="177"/>
        <v>0</v>
      </c>
      <c r="AQ35" s="33">
        <f t="shared" si="177"/>
        <v>0</v>
      </c>
      <c r="AR35" s="33">
        <f t="shared" si="177"/>
        <v>45333.333333333336</v>
      </c>
      <c r="AS35" s="33">
        <f t="shared" si="177"/>
        <v>0</v>
      </c>
      <c r="AT35" s="33">
        <f t="shared" si="177"/>
        <v>0</v>
      </c>
      <c r="AU35" s="33">
        <f t="shared" si="177"/>
        <v>0</v>
      </c>
      <c r="AV35" s="33">
        <f t="shared" si="177"/>
        <v>0</v>
      </c>
      <c r="AW35" s="33">
        <f t="shared" si="177"/>
        <v>0</v>
      </c>
      <c r="AX35" s="33">
        <f t="shared" si="177"/>
        <v>0</v>
      </c>
      <c r="AY35" s="33">
        <f t="shared" si="177"/>
        <v>0</v>
      </c>
      <c r="AZ35" s="33">
        <f t="shared" si="177"/>
        <v>0</v>
      </c>
      <c r="BA35" s="33">
        <f t="shared" si="177"/>
        <v>0</v>
      </c>
      <c r="BB35" s="33">
        <f t="shared" si="177"/>
        <v>0</v>
      </c>
      <c r="BC35" s="33">
        <f t="shared" si="177"/>
        <v>0</v>
      </c>
      <c r="BD35" s="33">
        <f t="shared" si="177"/>
        <v>0</v>
      </c>
      <c r="BE35" s="33">
        <f t="shared" si="177"/>
        <v>0</v>
      </c>
      <c r="BF35" s="33">
        <f t="shared" si="177"/>
        <v>0</v>
      </c>
      <c r="BG35" s="33">
        <f t="shared" si="177"/>
        <v>0</v>
      </c>
      <c r="BH35" s="33">
        <f t="shared" si="177"/>
        <v>0</v>
      </c>
      <c r="BI35" s="33">
        <f t="shared" si="177"/>
        <v>0</v>
      </c>
      <c r="BJ35" s="33">
        <f t="shared" si="177"/>
        <v>0</v>
      </c>
      <c r="BK35" s="33">
        <f t="shared" si="177"/>
        <v>0</v>
      </c>
      <c r="BL35" s="33">
        <f t="shared" si="177"/>
        <v>0</v>
      </c>
      <c r="BM35" s="33">
        <f t="shared" si="177"/>
        <v>0</v>
      </c>
      <c r="BN35" s="33">
        <f t="shared" si="177"/>
        <v>0</v>
      </c>
      <c r="BO35" s="33">
        <f t="shared" si="177"/>
        <v>0</v>
      </c>
      <c r="BP35" s="33">
        <f t="shared" si="177"/>
        <v>0</v>
      </c>
      <c r="BQ35" s="33">
        <f t="shared" si="177"/>
        <v>0</v>
      </c>
      <c r="BR35" s="33">
        <f t="shared" si="177"/>
        <v>0</v>
      </c>
      <c r="BS35" s="33">
        <f t="shared" si="177"/>
        <v>0</v>
      </c>
      <c r="BT35" s="33">
        <f t="shared" si="177"/>
        <v>0</v>
      </c>
      <c r="BU35" s="33">
        <f t="shared" ref="BU35:CF35" si="178">BU26</f>
        <v>0</v>
      </c>
      <c r="BV35" s="33">
        <f t="shared" si="178"/>
        <v>0</v>
      </c>
      <c r="BW35" s="33">
        <f t="shared" si="178"/>
        <v>0</v>
      </c>
      <c r="BX35" s="33">
        <f t="shared" si="178"/>
        <v>0</v>
      </c>
      <c r="BY35" s="33">
        <f t="shared" si="178"/>
        <v>0</v>
      </c>
      <c r="BZ35" s="33">
        <f t="shared" si="178"/>
        <v>0</v>
      </c>
      <c r="CA35" s="33">
        <f t="shared" si="178"/>
        <v>0</v>
      </c>
      <c r="CB35" s="33">
        <f t="shared" si="178"/>
        <v>0</v>
      </c>
      <c r="CC35" s="33">
        <f t="shared" si="178"/>
        <v>0</v>
      </c>
      <c r="CD35" s="33">
        <f t="shared" si="178"/>
        <v>0</v>
      </c>
      <c r="CE35" s="33">
        <f t="shared" si="178"/>
        <v>0</v>
      </c>
      <c r="CF35" s="33">
        <f t="shared" si="178"/>
        <v>0</v>
      </c>
      <c r="CG35" s="33">
        <f t="shared" ref="CG35:DX35" si="179">CG26</f>
        <v>0</v>
      </c>
      <c r="CH35" s="33">
        <f t="shared" si="179"/>
        <v>0</v>
      </c>
      <c r="CI35" s="33">
        <f t="shared" si="179"/>
        <v>0</v>
      </c>
      <c r="CJ35" s="33">
        <f t="shared" si="179"/>
        <v>0</v>
      </c>
      <c r="CK35" s="33">
        <f t="shared" si="179"/>
        <v>0</v>
      </c>
      <c r="CL35" s="33">
        <f t="shared" si="179"/>
        <v>0</v>
      </c>
      <c r="CM35" s="33">
        <f t="shared" si="179"/>
        <v>0</v>
      </c>
      <c r="CN35" s="33">
        <f t="shared" si="179"/>
        <v>0</v>
      </c>
      <c r="CO35" s="33">
        <f t="shared" si="179"/>
        <v>0</v>
      </c>
      <c r="CP35" s="33">
        <f t="shared" si="179"/>
        <v>0</v>
      </c>
      <c r="CQ35" s="33">
        <f t="shared" si="179"/>
        <v>0</v>
      </c>
      <c r="CR35" s="33">
        <f t="shared" si="179"/>
        <v>0</v>
      </c>
      <c r="CS35" s="33">
        <f t="shared" si="179"/>
        <v>0</v>
      </c>
      <c r="CT35" s="33">
        <f t="shared" si="179"/>
        <v>0</v>
      </c>
      <c r="CU35" s="33">
        <f t="shared" si="179"/>
        <v>0</v>
      </c>
      <c r="CV35" s="33">
        <f t="shared" si="179"/>
        <v>0</v>
      </c>
      <c r="CW35" s="33">
        <f t="shared" si="179"/>
        <v>0</v>
      </c>
      <c r="CX35" s="33">
        <f t="shared" si="179"/>
        <v>0</v>
      </c>
      <c r="CY35" s="33">
        <f t="shared" si="179"/>
        <v>0</v>
      </c>
      <c r="CZ35" s="33">
        <f t="shared" si="179"/>
        <v>0</v>
      </c>
      <c r="DA35" s="33">
        <f t="shared" si="179"/>
        <v>0</v>
      </c>
      <c r="DB35" s="33">
        <f t="shared" si="179"/>
        <v>0</v>
      </c>
      <c r="DC35" s="33">
        <f t="shared" si="179"/>
        <v>0</v>
      </c>
      <c r="DD35" s="33">
        <f t="shared" si="179"/>
        <v>0</v>
      </c>
      <c r="DE35" s="33">
        <f t="shared" si="179"/>
        <v>0</v>
      </c>
      <c r="DF35" s="33">
        <f t="shared" si="179"/>
        <v>0</v>
      </c>
      <c r="DG35" s="33">
        <f t="shared" si="179"/>
        <v>0</v>
      </c>
      <c r="DH35" s="33">
        <f t="shared" si="179"/>
        <v>0</v>
      </c>
      <c r="DI35" s="33">
        <f t="shared" si="179"/>
        <v>0</v>
      </c>
      <c r="DJ35" s="33">
        <f t="shared" si="179"/>
        <v>0</v>
      </c>
      <c r="DK35" s="33">
        <f t="shared" si="179"/>
        <v>0</v>
      </c>
      <c r="DL35" s="33">
        <f t="shared" si="179"/>
        <v>0</v>
      </c>
      <c r="DM35" s="33">
        <f t="shared" si="179"/>
        <v>0</v>
      </c>
      <c r="DN35" s="33">
        <f t="shared" si="179"/>
        <v>0</v>
      </c>
      <c r="DO35" s="33">
        <f t="shared" si="179"/>
        <v>0</v>
      </c>
      <c r="DP35" s="33">
        <f t="shared" si="179"/>
        <v>0</v>
      </c>
      <c r="DQ35" s="33">
        <f t="shared" si="179"/>
        <v>0</v>
      </c>
      <c r="DR35" s="33">
        <f t="shared" si="179"/>
        <v>0</v>
      </c>
      <c r="DS35" s="33">
        <f t="shared" si="179"/>
        <v>0</v>
      </c>
      <c r="DT35" s="33">
        <f t="shared" si="179"/>
        <v>0</v>
      </c>
      <c r="DU35" s="33">
        <f t="shared" si="179"/>
        <v>0</v>
      </c>
      <c r="DV35" s="33">
        <f t="shared" si="179"/>
        <v>0</v>
      </c>
      <c r="DW35" s="33">
        <f t="shared" si="179"/>
        <v>0</v>
      </c>
      <c r="DX35" s="33">
        <f t="shared" si="179"/>
        <v>0</v>
      </c>
    </row>
    <row r="36" spans="2:128" s="32" customFormat="1" x14ac:dyDescent="0.45">
      <c r="B36" s="35" t="s">
        <v>37</v>
      </c>
      <c r="C36" s="35"/>
      <c r="D36" s="35"/>
      <c r="E36" s="35"/>
      <c r="F36" s="35"/>
      <c r="G36" s="35"/>
      <c r="H36" s="36"/>
      <c r="I36" s="36">
        <f t="shared" ref="I36:AN36" si="180">I29</f>
        <v>0</v>
      </c>
      <c r="J36" s="36">
        <f t="shared" si="180"/>
        <v>0</v>
      </c>
      <c r="K36" s="36">
        <f t="shared" si="180"/>
        <v>6516.6666666666679</v>
      </c>
      <c r="L36" s="36">
        <f t="shared" si="180"/>
        <v>0</v>
      </c>
      <c r="M36" s="36">
        <f t="shared" si="180"/>
        <v>0</v>
      </c>
      <c r="N36" s="36">
        <f t="shared" si="180"/>
        <v>5950</v>
      </c>
      <c r="O36" s="36">
        <f t="shared" si="180"/>
        <v>0</v>
      </c>
      <c r="P36" s="36">
        <f t="shared" si="180"/>
        <v>0</v>
      </c>
      <c r="Q36" s="36">
        <f t="shared" si="180"/>
        <v>5383.3333333333348</v>
      </c>
      <c r="R36" s="36">
        <f t="shared" si="180"/>
        <v>0</v>
      </c>
      <c r="S36" s="36">
        <f t="shared" si="180"/>
        <v>0</v>
      </c>
      <c r="T36" s="36">
        <f t="shared" si="180"/>
        <v>4816.666666666667</v>
      </c>
      <c r="U36" s="36">
        <f t="shared" si="180"/>
        <v>0</v>
      </c>
      <c r="V36" s="36">
        <f t="shared" si="180"/>
        <v>0</v>
      </c>
      <c r="W36" s="36">
        <f t="shared" si="180"/>
        <v>4250.0000000000018</v>
      </c>
      <c r="X36" s="36">
        <f t="shared" si="180"/>
        <v>0</v>
      </c>
      <c r="Y36" s="36">
        <f t="shared" si="180"/>
        <v>0</v>
      </c>
      <c r="Z36" s="36">
        <f t="shared" si="180"/>
        <v>3683.3333333333344</v>
      </c>
      <c r="AA36" s="36">
        <f t="shared" si="180"/>
        <v>0</v>
      </c>
      <c r="AB36" s="36">
        <f t="shared" si="180"/>
        <v>0</v>
      </c>
      <c r="AC36" s="36">
        <f t="shared" si="180"/>
        <v>3116.6666666666679</v>
      </c>
      <c r="AD36" s="36">
        <f t="shared" si="180"/>
        <v>0</v>
      </c>
      <c r="AE36" s="36">
        <f t="shared" si="180"/>
        <v>0</v>
      </c>
      <c r="AF36" s="36">
        <f t="shared" si="180"/>
        <v>2550.0000000000018</v>
      </c>
      <c r="AG36" s="36">
        <f t="shared" si="180"/>
        <v>0</v>
      </c>
      <c r="AH36" s="36">
        <f t="shared" si="180"/>
        <v>0</v>
      </c>
      <c r="AI36" s="36">
        <f t="shared" si="180"/>
        <v>1983.3333333333344</v>
      </c>
      <c r="AJ36" s="36">
        <f t="shared" si="180"/>
        <v>0</v>
      </c>
      <c r="AK36" s="36">
        <f t="shared" si="180"/>
        <v>0</v>
      </c>
      <c r="AL36" s="36">
        <f t="shared" si="180"/>
        <v>1416.6666666666679</v>
      </c>
      <c r="AM36" s="36">
        <f t="shared" si="180"/>
        <v>0</v>
      </c>
      <c r="AN36" s="36">
        <f t="shared" si="180"/>
        <v>0</v>
      </c>
      <c r="AO36" s="36">
        <f t="shared" ref="AO36:BT36" si="181">AO29</f>
        <v>850.00000000000091</v>
      </c>
      <c r="AP36" s="36">
        <f t="shared" si="181"/>
        <v>0</v>
      </c>
      <c r="AQ36" s="36">
        <f t="shared" si="181"/>
        <v>0</v>
      </c>
      <c r="AR36" s="36">
        <f t="shared" si="181"/>
        <v>283.33333333333428</v>
      </c>
      <c r="AS36" s="36">
        <f t="shared" si="181"/>
        <v>0</v>
      </c>
      <c r="AT36" s="36">
        <f t="shared" si="181"/>
        <v>0</v>
      </c>
      <c r="AU36" s="36">
        <f t="shared" si="181"/>
        <v>0</v>
      </c>
      <c r="AV36" s="36">
        <f t="shared" si="181"/>
        <v>0</v>
      </c>
      <c r="AW36" s="36">
        <f t="shared" si="181"/>
        <v>0</v>
      </c>
      <c r="AX36" s="36">
        <f t="shared" si="181"/>
        <v>0</v>
      </c>
      <c r="AY36" s="36">
        <f t="shared" si="181"/>
        <v>0</v>
      </c>
      <c r="AZ36" s="36">
        <f t="shared" si="181"/>
        <v>0</v>
      </c>
      <c r="BA36" s="36">
        <f t="shared" si="181"/>
        <v>0</v>
      </c>
      <c r="BB36" s="36">
        <f t="shared" si="181"/>
        <v>0</v>
      </c>
      <c r="BC36" s="36">
        <f t="shared" si="181"/>
        <v>0</v>
      </c>
      <c r="BD36" s="36">
        <f t="shared" si="181"/>
        <v>0</v>
      </c>
      <c r="BE36" s="36">
        <f t="shared" si="181"/>
        <v>0</v>
      </c>
      <c r="BF36" s="36">
        <f t="shared" si="181"/>
        <v>0</v>
      </c>
      <c r="BG36" s="36">
        <f t="shared" si="181"/>
        <v>0</v>
      </c>
      <c r="BH36" s="36">
        <f t="shared" si="181"/>
        <v>0</v>
      </c>
      <c r="BI36" s="36">
        <f t="shared" si="181"/>
        <v>0</v>
      </c>
      <c r="BJ36" s="36">
        <f t="shared" si="181"/>
        <v>0</v>
      </c>
      <c r="BK36" s="36">
        <f t="shared" si="181"/>
        <v>0</v>
      </c>
      <c r="BL36" s="36">
        <f t="shared" si="181"/>
        <v>0</v>
      </c>
      <c r="BM36" s="36">
        <f t="shared" si="181"/>
        <v>0</v>
      </c>
      <c r="BN36" s="36">
        <f t="shared" si="181"/>
        <v>0</v>
      </c>
      <c r="BO36" s="36">
        <f t="shared" si="181"/>
        <v>0</v>
      </c>
      <c r="BP36" s="36">
        <f t="shared" si="181"/>
        <v>0</v>
      </c>
      <c r="BQ36" s="36">
        <f t="shared" si="181"/>
        <v>0</v>
      </c>
      <c r="BR36" s="36">
        <f t="shared" si="181"/>
        <v>0</v>
      </c>
      <c r="BS36" s="36">
        <f t="shared" si="181"/>
        <v>0</v>
      </c>
      <c r="BT36" s="36">
        <f t="shared" si="181"/>
        <v>0</v>
      </c>
      <c r="BU36" s="36">
        <f t="shared" ref="BU36:CF36" si="182">BU29</f>
        <v>0</v>
      </c>
      <c r="BV36" s="36">
        <f t="shared" si="182"/>
        <v>0</v>
      </c>
      <c r="BW36" s="36">
        <f t="shared" si="182"/>
        <v>0</v>
      </c>
      <c r="BX36" s="36">
        <f t="shared" si="182"/>
        <v>0</v>
      </c>
      <c r="BY36" s="36">
        <f t="shared" si="182"/>
        <v>0</v>
      </c>
      <c r="BZ36" s="36">
        <f t="shared" si="182"/>
        <v>0</v>
      </c>
      <c r="CA36" s="36">
        <f t="shared" si="182"/>
        <v>0</v>
      </c>
      <c r="CB36" s="36">
        <f t="shared" si="182"/>
        <v>0</v>
      </c>
      <c r="CC36" s="36">
        <f t="shared" si="182"/>
        <v>0</v>
      </c>
      <c r="CD36" s="36">
        <f t="shared" si="182"/>
        <v>0</v>
      </c>
      <c r="CE36" s="36">
        <f t="shared" si="182"/>
        <v>0</v>
      </c>
      <c r="CF36" s="36">
        <f t="shared" si="182"/>
        <v>0</v>
      </c>
      <c r="CG36" s="36">
        <f t="shared" ref="CG36:DX36" si="183">CG29</f>
        <v>0</v>
      </c>
      <c r="CH36" s="36">
        <f t="shared" si="183"/>
        <v>0</v>
      </c>
      <c r="CI36" s="36">
        <f t="shared" si="183"/>
        <v>0</v>
      </c>
      <c r="CJ36" s="36">
        <f t="shared" si="183"/>
        <v>0</v>
      </c>
      <c r="CK36" s="36">
        <f t="shared" si="183"/>
        <v>0</v>
      </c>
      <c r="CL36" s="36">
        <f t="shared" si="183"/>
        <v>0</v>
      </c>
      <c r="CM36" s="36">
        <f t="shared" si="183"/>
        <v>0</v>
      </c>
      <c r="CN36" s="36">
        <f t="shared" si="183"/>
        <v>0</v>
      </c>
      <c r="CO36" s="36">
        <f t="shared" si="183"/>
        <v>0</v>
      </c>
      <c r="CP36" s="36">
        <f t="shared" si="183"/>
        <v>0</v>
      </c>
      <c r="CQ36" s="36">
        <f t="shared" si="183"/>
        <v>0</v>
      </c>
      <c r="CR36" s="36">
        <f t="shared" si="183"/>
        <v>0</v>
      </c>
      <c r="CS36" s="36">
        <f t="shared" si="183"/>
        <v>0</v>
      </c>
      <c r="CT36" s="36">
        <f t="shared" si="183"/>
        <v>0</v>
      </c>
      <c r="CU36" s="36">
        <f t="shared" si="183"/>
        <v>0</v>
      </c>
      <c r="CV36" s="36">
        <f t="shared" si="183"/>
        <v>0</v>
      </c>
      <c r="CW36" s="36">
        <f t="shared" si="183"/>
        <v>0</v>
      </c>
      <c r="CX36" s="36">
        <f t="shared" si="183"/>
        <v>0</v>
      </c>
      <c r="CY36" s="36">
        <f t="shared" si="183"/>
        <v>0</v>
      </c>
      <c r="CZ36" s="36">
        <f t="shared" si="183"/>
        <v>0</v>
      </c>
      <c r="DA36" s="36">
        <f t="shared" si="183"/>
        <v>0</v>
      </c>
      <c r="DB36" s="36">
        <f t="shared" si="183"/>
        <v>0</v>
      </c>
      <c r="DC36" s="36">
        <f t="shared" si="183"/>
        <v>0</v>
      </c>
      <c r="DD36" s="36">
        <f t="shared" si="183"/>
        <v>0</v>
      </c>
      <c r="DE36" s="36">
        <f t="shared" si="183"/>
        <v>0</v>
      </c>
      <c r="DF36" s="36">
        <f t="shared" si="183"/>
        <v>0</v>
      </c>
      <c r="DG36" s="36">
        <f t="shared" si="183"/>
        <v>0</v>
      </c>
      <c r="DH36" s="36">
        <f t="shared" si="183"/>
        <v>0</v>
      </c>
      <c r="DI36" s="36">
        <f t="shared" si="183"/>
        <v>0</v>
      </c>
      <c r="DJ36" s="36">
        <f t="shared" si="183"/>
        <v>0</v>
      </c>
      <c r="DK36" s="36">
        <f t="shared" si="183"/>
        <v>0</v>
      </c>
      <c r="DL36" s="36">
        <f t="shared" si="183"/>
        <v>0</v>
      </c>
      <c r="DM36" s="36">
        <f t="shared" si="183"/>
        <v>0</v>
      </c>
      <c r="DN36" s="36">
        <f t="shared" si="183"/>
        <v>0</v>
      </c>
      <c r="DO36" s="36">
        <f t="shared" si="183"/>
        <v>0</v>
      </c>
      <c r="DP36" s="36">
        <f t="shared" si="183"/>
        <v>0</v>
      </c>
      <c r="DQ36" s="36">
        <f t="shared" si="183"/>
        <v>0</v>
      </c>
      <c r="DR36" s="36">
        <f t="shared" si="183"/>
        <v>0</v>
      </c>
      <c r="DS36" s="36">
        <f t="shared" si="183"/>
        <v>0</v>
      </c>
      <c r="DT36" s="36">
        <f t="shared" si="183"/>
        <v>0</v>
      </c>
      <c r="DU36" s="36">
        <f t="shared" si="183"/>
        <v>0</v>
      </c>
      <c r="DV36" s="36">
        <f t="shared" si="183"/>
        <v>0</v>
      </c>
      <c r="DW36" s="36">
        <f t="shared" si="183"/>
        <v>0</v>
      </c>
      <c r="DX36" s="36">
        <f t="shared" si="183"/>
        <v>0</v>
      </c>
    </row>
    <row r="37" spans="2:128" s="37" customFormat="1" ht="13.9" x14ac:dyDescent="0.45">
      <c r="B37" s="37" t="s">
        <v>38</v>
      </c>
      <c r="H37" s="38">
        <f t="shared" ref="H37:I37" si="184">H33-H34-H35-H36</f>
        <v>-136000</v>
      </c>
      <c r="I37" s="38">
        <f t="shared" si="184"/>
        <v>0</v>
      </c>
      <c r="J37" s="38">
        <f t="shared" ref="J37:AN37" si="185">J33-J34-J35-J36</f>
        <v>0</v>
      </c>
      <c r="K37" s="38">
        <f t="shared" si="185"/>
        <v>8525.0000000000109</v>
      </c>
      <c r="L37" s="38">
        <f t="shared" si="185"/>
        <v>0</v>
      </c>
      <c r="M37" s="38">
        <f t="shared" si="185"/>
        <v>0</v>
      </c>
      <c r="N37" s="38">
        <f t="shared" si="185"/>
        <v>9091.6666666666788</v>
      </c>
      <c r="O37" s="38">
        <f t="shared" si="185"/>
        <v>0</v>
      </c>
      <c r="P37" s="38">
        <f t="shared" si="185"/>
        <v>0</v>
      </c>
      <c r="Q37" s="38">
        <f t="shared" si="185"/>
        <v>9658.333333333343</v>
      </c>
      <c r="R37" s="38">
        <f t="shared" si="185"/>
        <v>0</v>
      </c>
      <c r="S37" s="38">
        <f t="shared" si="185"/>
        <v>0</v>
      </c>
      <c r="T37" s="38">
        <f t="shared" si="185"/>
        <v>10225.000000000011</v>
      </c>
      <c r="U37" s="38">
        <f t="shared" si="185"/>
        <v>0</v>
      </c>
      <c r="V37" s="38">
        <f t="shared" si="185"/>
        <v>0</v>
      </c>
      <c r="W37" s="38">
        <f t="shared" si="185"/>
        <v>10791.666666666677</v>
      </c>
      <c r="X37" s="38">
        <f t="shared" si="185"/>
        <v>0</v>
      </c>
      <c r="Y37" s="38">
        <f t="shared" si="185"/>
        <v>0</v>
      </c>
      <c r="Z37" s="38">
        <f t="shared" si="185"/>
        <v>11358.333333333345</v>
      </c>
      <c r="AA37" s="38">
        <f t="shared" si="185"/>
        <v>0</v>
      </c>
      <c r="AB37" s="38">
        <f t="shared" si="185"/>
        <v>0</v>
      </c>
      <c r="AC37" s="38">
        <f t="shared" si="185"/>
        <v>11925.000000000011</v>
      </c>
      <c r="AD37" s="38">
        <f t="shared" si="185"/>
        <v>0</v>
      </c>
      <c r="AE37" s="38">
        <f t="shared" si="185"/>
        <v>0</v>
      </c>
      <c r="AF37" s="38">
        <f t="shared" si="185"/>
        <v>12491.666666666677</v>
      </c>
      <c r="AG37" s="38">
        <f t="shared" si="185"/>
        <v>0</v>
      </c>
      <c r="AH37" s="38">
        <f t="shared" si="185"/>
        <v>0</v>
      </c>
      <c r="AI37" s="38">
        <f t="shared" si="185"/>
        <v>13058.333333333345</v>
      </c>
      <c r="AJ37" s="38">
        <f t="shared" si="185"/>
        <v>0</v>
      </c>
      <c r="AK37" s="38">
        <f t="shared" si="185"/>
        <v>0</v>
      </c>
      <c r="AL37" s="38">
        <f t="shared" si="185"/>
        <v>13625.000000000011</v>
      </c>
      <c r="AM37" s="38">
        <f t="shared" si="185"/>
        <v>0</v>
      </c>
      <c r="AN37" s="38">
        <f t="shared" si="185"/>
        <v>0</v>
      </c>
      <c r="AO37" s="38">
        <f t="shared" ref="AO37:BT37" si="186">AO33-AO34-AO35-AO36</f>
        <v>14191.666666666679</v>
      </c>
      <c r="AP37" s="38">
        <f t="shared" si="186"/>
        <v>0</v>
      </c>
      <c r="AQ37" s="38">
        <f t="shared" si="186"/>
        <v>0</v>
      </c>
      <c r="AR37" s="38">
        <f t="shared" si="186"/>
        <v>14758.333333333345</v>
      </c>
      <c r="AS37" s="38">
        <f t="shared" si="186"/>
        <v>0</v>
      </c>
      <c r="AT37" s="38">
        <f t="shared" si="186"/>
        <v>0</v>
      </c>
      <c r="AU37" s="38">
        <f t="shared" si="186"/>
        <v>60375.000000000015</v>
      </c>
      <c r="AV37" s="38">
        <f t="shared" si="186"/>
        <v>0</v>
      </c>
      <c r="AW37" s="38">
        <f t="shared" si="186"/>
        <v>0</v>
      </c>
      <c r="AX37" s="38">
        <f t="shared" si="186"/>
        <v>60375.000000000015</v>
      </c>
      <c r="AY37" s="38">
        <f t="shared" si="186"/>
        <v>0</v>
      </c>
      <c r="AZ37" s="38">
        <f t="shared" si="186"/>
        <v>0</v>
      </c>
      <c r="BA37" s="38">
        <f t="shared" si="186"/>
        <v>60375.000000000015</v>
      </c>
      <c r="BB37" s="38">
        <f t="shared" si="186"/>
        <v>0</v>
      </c>
      <c r="BC37" s="38">
        <f t="shared" si="186"/>
        <v>0</v>
      </c>
      <c r="BD37" s="38">
        <f t="shared" si="186"/>
        <v>60375.000000000015</v>
      </c>
      <c r="BE37" s="38">
        <f t="shared" si="186"/>
        <v>0</v>
      </c>
      <c r="BF37" s="38">
        <f t="shared" si="186"/>
        <v>0</v>
      </c>
      <c r="BG37" s="38">
        <f t="shared" si="186"/>
        <v>60375.000000000015</v>
      </c>
      <c r="BH37" s="38">
        <f t="shared" si="186"/>
        <v>0</v>
      </c>
      <c r="BI37" s="38">
        <f t="shared" si="186"/>
        <v>0</v>
      </c>
      <c r="BJ37" s="38">
        <f t="shared" si="186"/>
        <v>60375.000000000015</v>
      </c>
      <c r="BK37" s="38">
        <f t="shared" si="186"/>
        <v>0</v>
      </c>
      <c r="BL37" s="38">
        <f t="shared" si="186"/>
        <v>0</v>
      </c>
      <c r="BM37" s="38">
        <f t="shared" si="186"/>
        <v>60375.000000000015</v>
      </c>
      <c r="BN37" s="38">
        <f t="shared" si="186"/>
        <v>0</v>
      </c>
      <c r="BO37" s="38">
        <f t="shared" si="186"/>
        <v>0</v>
      </c>
      <c r="BP37" s="38">
        <f t="shared" si="186"/>
        <v>60375.000000000015</v>
      </c>
      <c r="BQ37" s="38">
        <f t="shared" si="186"/>
        <v>0</v>
      </c>
      <c r="BR37" s="38">
        <f t="shared" si="186"/>
        <v>0</v>
      </c>
      <c r="BS37" s="38">
        <f t="shared" si="186"/>
        <v>60375.000000000015</v>
      </c>
      <c r="BT37" s="38">
        <f t="shared" si="186"/>
        <v>0</v>
      </c>
      <c r="BU37" s="38">
        <f t="shared" ref="BU37:CF37" si="187">BU33-BU34-BU35-BU36</f>
        <v>0</v>
      </c>
      <c r="BV37" s="38">
        <f t="shared" si="187"/>
        <v>60375.000000000015</v>
      </c>
      <c r="BW37" s="38">
        <f t="shared" si="187"/>
        <v>0</v>
      </c>
      <c r="BX37" s="38">
        <f t="shared" si="187"/>
        <v>0</v>
      </c>
      <c r="BY37" s="38">
        <f t="shared" si="187"/>
        <v>60375.000000000015</v>
      </c>
      <c r="BZ37" s="38">
        <f t="shared" si="187"/>
        <v>0</v>
      </c>
      <c r="CA37" s="38">
        <f t="shared" si="187"/>
        <v>0</v>
      </c>
      <c r="CB37" s="38">
        <f t="shared" si="187"/>
        <v>60375.000000000015</v>
      </c>
      <c r="CC37" s="38">
        <f t="shared" si="187"/>
        <v>0</v>
      </c>
      <c r="CD37" s="38">
        <f t="shared" si="187"/>
        <v>0</v>
      </c>
      <c r="CE37" s="38">
        <f t="shared" si="187"/>
        <v>60375.000000000015</v>
      </c>
      <c r="CF37" s="38">
        <f t="shared" si="187"/>
        <v>0</v>
      </c>
      <c r="CG37" s="38">
        <f t="shared" ref="CG37:DX37" si="188">CG33-CG34-CG35-CG36</f>
        <v>0</v>
      </c>
      <c r="CH37" s="38">
        <f t="shared" si="188"/>
        <v>60375.000000000015</v>
      </c>
      <c r="CI37" s="38">
        <f t="shared" si="188"/>
        <v>0</v>
      </c>
      <c r="CJ37" s="38">
        <f t="shared" si="188"/>
        <v>0</v>
      </c>
      <c r="CK37" s="38">
        <f t="shared" si="188"/>
        <v>60375.000000000015</v>
      </c>
      <c r="CL37" s="38">
        <f t="shared" si="188"/>
        <v>0</v>
      </c>
      <c r="CM37" s="38">
        <f t="shared" si="188"/>
        <v>0</v>
      </c>
      <c r="CN37" s="38">
        <f t="shared" si="188"/>
        <v>60375.000000000015</v>
      </c>
      <c r="CO37" s="38">
        <f t="shared" si="188"/>
        <v>0</v>
      </c>
      <c r="CP37" s="38">
        <f t="shared" si="188"/>
        <v>0</v>
      </c>
      <c r="CQ37" s="38">
        <f t="shared" si="188"/>
        <v>60375.000000000015</v>
      </c>
      <c r="CR37" s="38">
        <f t="shared" si="188"/>
        <v>0</v>
      </c>
      <c r="CS37" s="38">
        <f t="shared" si="188"/>
        <v>0</v>
      </c>
      <c r="CT37" s="38">
        <f t="shared" si="188"/>
        <v>60375.000000000015</v>
      </c>
      <c r="CU37" s="38">
        <f t="shared" si="188"/>
        <v>0</v>
      </c>
      <c r="CV37" s="38">
        <f t="shared" si="188"/>
        <v>0</v>
      </c>
      <c r="CW37" s="38">
        <f t="shared" si="188"/>
        <v>60375.000000000015</v>
      </c>
      <c r="CX37" s="38">
        <f t="shared" si="188"/>
        <v>0</v>
      </c>
      <c r="CY37" s="38">
        <f t="shared" si="188"/>
        <v>0</v>
      </c>
      <c r="CZ37" s="38">
        <f t="shared" si="188"/>
        <v>60375.000000000015</v>
      </c>
      <c r="DA37" s="38">
        <f t="shared" si="188"/>
        <v>0</v>
      </c>
      <c r="DB37" s="38">
        <f t="shared" si="188"/>
        <v>0</v>
      </c>
      <c r="DC37" s="38">
        <f t="shared" si="188"/>
        <v>60375.000000000015</v>
      </c>
      <c r="DD37" s="38">
        <f t="shared" si="188"/>
        <v>0</v>
      </c>
      <c r="DE37" s="38">
        <f t="shared" si="188"/>
        <v>0</v>
      </c>
      <c r="DF37" s="38">
        <f t="shared" si="188"/>
        <v>60375.000000000015</v>
      </c>
      <c r="DG37" s="38">
        <f t="shared" si="188"/>
        <v>0</v>
      </c>
      <c r="DH37" s="38">
        <f t="shared" si="188"/>
        <v>0</v>
      </c>
      <c r="DI37" s="38">
        <f t="shared" si="188"/>
        <v>60375.000000000015</v>
      </c>
      <c r="DJ37" s="38">
        <f t="shared" si="188"/>
        <v>0</v>
      </c>
      <c r="DK37" s="38">
        <f t="shared" si="188"/>
        <v>0</v>
      </c>
      <c r="DL37" s="38">
        <f t="shared" si="188"/>
        <v>60375.000000000015</v>
      </c>
      <c r="DM37" s="38">
        <f t="shared" si="188"/>
        <v>0</v>
      </c>
      <c r="DN37" s="38">
        <f t="shared" si="188"/>
        <v>0</v>
      </c>
      <c r="DO37" s="38">
        <f t="shared" si="188"/>
        <v>60375.000000000015</v>
      </c>
      <c r="DP37" s="38">
        <f t="shared" si="188"/>
        <v>0</v>
      </c>
      <c r="DQ37" s="38">
        <f t="shared" si="188"/>
        <v>0</v>
      </c>
      <c r="DR37" s="38">
        <f t="shared" si="188"/>
        <v>60375.000000000015</v>
      </c>
      <c r="DS37" s="38">
        <f t="shared" si="188"/>
        <v>0</v>
      </c>
      <c r="DT37" s="38">
        <f t="shared" si="188"/>
        <v>0</v>
      </c>
      <c r="DU37" s="38">
        <f t="shared" si="188"/>
        <v>60375.000000000015</v>
      </c>
      <c r="DV37" s="38">
        <f t="shared" si="188"/>
        <v>0</v>
      </c>
      <c r="DW37" s="38">
        <f t="shared" si="188"/>
        <v>0</v>
      </c>
      <c r="DX37" s="38">
        <f t="shared" si="188"/>
        <v>60375.000000000015</v>
      </c>
    </row>
    <row r="38" spans="2:128" s="32" customFormat="1" hidden="1" outlineLevel="1" x14ac:dyDescent="0.45">
      <c r="B38" s="32" t="s">
        <v>207</v>
      </c>
      <c r="H38" s="33">
        <f t="shared" ref="H38:AM38" si="189">H37*H54</f>
        <v>-136000</v>
      </c>
      <c r="I38" s="33">
        <f t="shared" si="189"/>
        <v>0</v>
      </c>
      <c r="J38" s="33">
        <f t="shared" si="189"/>
        <v>0</v>
      </c>
      <c r="K38" s="33">
        <f t="shared" si="189"/>
        <v>8269.7830395210713</v>
      </c>
      <c r="L38" s="33">
        <f t="shared" si="189"/>
        <v>0</v>
      </c>
      <c r="M38" s="33">
        <f t="shared" si="189"/>
        <v>0</v>
      </c>
      <c r="N38" s="33">
        <f t="shared" si="189"/>
        <v>8555.4520364907494</v>
      </c>
      <c r="O38" s="33">
        <f t="shared" si="189"/>
        <v>0</v>
      </c>
      <c r="P38" s="33">
        <f t="shared" si="189"/>
        <v>0</v>
      </c>
      <c r="Q38" s="33">
        <f t="shared" si="189"/>
        <v>8816.6048053145478</v>
      </c>
      <c r="R38" s="33">
        <f t="shared" si="189"/>
        <v>0</v>
      </c>
      <c r="S38" s="33">
        <f t="shared" si="189"/>
        <v>0</v>
      </c>
      <c r="T38" s="33">
        <f t="shared" si="189"/>
        <v>9054.4532223480364</v>
      </c>
      <c r="U38" s="33">
        <f t="shared" si="189"/>
        <v>0</v>
      </c>
      <c r="V38" s="33">
        <f t="shared" si="189"/>
        <v>0</v>
      </c>
      <c r="W38" s="33">
        <f t="shared" si="189"/>
        <v>9270.1585756406766</v>
      </c>
      <c r="X38" s="33">
        <f t="shared" si="189"/>
        <v>0</v>
      </c>
      <c r="Y38" s="33">
        <f t="shared" si="189"/>
        <v>0</v>
      </c>
      <c r="Z38" s="33">
        <f t="shared" si="189"/>
        <v>9464.8335077609972</v>
      </c>
      <c r="AA38" s="33">
        <f t="shared" si="189"/>
        <v>0</v>
      </c>
      <c r="AB38" s="33">
        <f t="shared" si="189"/>
        <v>0</v>
      </c>
      <c r="AC38" s="33">
        <f t="shared" si="189"/>
        <v>9639.5438876350509</v>
      </c>
      <c r="AD38" s="33">
        <f t="shared" si="189"/>
        <v>0</v>
      </c>
      <c r="AE38" s="33">
        <f t="shared" si="189"/>
        <v>0</v>
      </c>
      <c r="AF38" s="33">
        <f t="shared" si="189"/>
        <v>9795.310613907317</v>
      </c>
      <c r="AG38" s="33">
        <f t="shared" si="189"/>
        <v>0</v>
      </c>
      <c r="AH38" s="33">
        <f t="shared" si="189"/>
        <v>0</v>
      </c>
      <c r="AI38" s="33">
        <f t="shared" si="189"/>
        <v>9933.1113522464075</v>
      </c>
      <c r="AJ38" s="33">
        <f t="shared" si="189"/>
        <v>0</v>
      </c>
      <c r="AK38" s="33">
        <f t="shared" si="189"/>
        <v>0</v>
      </c>
      <c r="AL38" s="33">
        <f t="shared" si="189"/>
        <v>10053.882208934432</v>
      </c>
      <c r="AM38" s="33">
        <f t="shared" si="189"/>
        <v>0</v>
      </c>
      <c r="AN38" s="33">
        <f t="shared" ref="AN38:BS38" si="190">AN37*AN54</f>
        <v>0</v>
      </c>
      <c r="AO38" s="33">
        <f t="shared" si="190"/>
        <v>10158.519342997934</v>
      </c>
      <c r="AP38" s="33">
        <f t="shared" si="190"/>
        <v>0</v>
      </c>
      <c r="AQ38" s="33">
        <f t="shared" si="190"/>
        <v>0</v>
      </c>
      <c r="AR38" s="33">
        <f t="shared" si="190"/>
        <v>10247.880519060269</v>
      </c>
      <c r="AS38" s="33">
        <f t="shared" si="190"/>
        <v>0</v>
      </c>
      <c r="AT38" s="33">
        <f t="shared" si="190"/>
        <v>0</v>
      </c>
      <c r="AU38" s="33">
        <f t="shared" si="190"/>
        <v>40668.074463773155</v>
      </c>
      <c r="AV38" s="33">
        <f t="shared" si="190"/>
        <v>0</v>
      </c>
      <c r="AW38" s="33">
        <f t="shared" si="190"/>
        <v>0</v>
      </c>
      <c r="AX38" s="33">
        <f t="shared" si="190"/>
        <v>39450.575067506245</v>
      </c>
      <c r="AY38" s="33">
        <f t="shared" si="190"/>
        <v>0</v>
      </c>
      <c r="AZ38" s="33">
        <f t="shared" si="190"/>
        <v>0</v>
      </c>
      <c r="BA38" s="33">
        <f t="shared" si="190"/>
        <v>38269.524526993024</v>
      </c>
      <c r="BB38" s="33">
        <f t="shared" si="190"/>
        <v>0</v>
      </c>
      <c r="BC38" s="33">
        <f t="shared" si="190"/>
        <v>0</v>
      </c>
      <c r="BD38" s="33">
        <f t="shared" si="190"/>
        <v>37123.831655585003</v>
      </c>
      <c r="BE38" s="33">
        <f t="shared" si="190"/>
        <v>0</v>
      </c>
      <c r="BF38" s="33">
        <f t="shared" si="190"/>
        <v>0</v>
      </c>
      <c r="BG38" s="33">
        <f t="shared" si="190"/>
        <v>36012.43793400492</v>
      </c>
      <c r="BH38" s="33">
        <f t="shared" si="190"/>
        <v>0</v>
      </c>
      <c r="BI38" s="33">
        <f t="shared" si="190"/>
        <v>0</v>
      </c>
      <c r="BJ38" s="33">
        <f t="shared" si="190"/>
        <v>34934.316532368182</v>
      </c>
      <c r="BK38" s="33">
        <f t="shared" si="190"/>
        <v>0</v>
      </c>
      <c r="BL38" s="33">
        <f t="shared" si="190"/>
        <v>0</v>
      </c>
      <c r="BM38" s="33">
        <f t="shared" si="190"/>
        <v>33888.471361482523</v>
      </c>
      <c r="BN38" s="33">
        <f t="shared" si="190"/>
        <v>0</v>
      </c>
      <c r="BO38" s="33">
        <f t="shared" si="190"/>
        <v>0</v>
      </c>
      <c r="BP38" s="33">
        <f t="shared" si="190"/>
        <v>32873.936152549366</v>
      </c>
      <c r="BQ38" s="33">
        <f t="shared" si="190"/>
        <v>0</v>
      </c>
      <c r="BR38" s="33">
        <f t="shared" si="190"/>
        <v>0</v>
      </c>
      <c r="BS38" s="33">
        <f t="shared" si="190"/>
        <v>31889.77356441654</v>
      </c>
      <c r="BT38" s="33">
        <f t="shared" ref="BT38:CY38" si="191">BT37*BT54</f>
        <v>0</v>
      </c>
      <c r="BU38" s="33">
        <f t="shared" si="191"/>
        <v>0</v>
      </c>
      <c r="BV38" s="33">
        <f t="shared" si="191"/>
        <v>30935.074317557654</v>
      </c>
      <c r="BW38" s="33">
        <f t="shared" si="191"/>
        <v>0</v>
      </c>
      <c r="BX38" s="33">
        <f t="shared" si="191"/>
        <v>0</v>
      </c>
      <c r="BY38" s="33">
        <f t="shared" si="191"/>
        <v>30008.956353977926</v>
      </c>
      <c r="BZ38" s="33">
        <f t="shared" si="191"/>
        <v>0</v>
      </c>
      <c r="CA38" s="33">
        <f t="shared" si="191"/>
        <v>0</v>
      </c>
      <c r="CB38" s="33">
        <f t="shared" si="191"/>
        <v>29110.564022270311</v>
      </c>
      <c r="CC38" s="33">
        <f t="shared" si="191"/>
        <v>0</v>
      </c>
      <c r="CD38" s="33">
        <f t="shared" si="191"/>
        <v>0</v>
      </c>
      <c r="CE38" s="33">
        <f t="shared" si="191"/>
        <v>28239.067287068974</v>
      </c>
      <c r="CF38" s="33">
        <f t="shared" si="191"/>
        <v>0</v>
      </c>
      <c r="CG38" s="33">
        <f t="shared" si="191"/>
        <v>0</v>
      </c>
      <c r="CH38" s="33">
        <f t="shared" si="191"/>
        <v>27393.660962169735</v>
      </c>
      <c r="CI38" s="33">
        <f t="shared" si="191"/>
        <v>0</v>
      </c>
      <c r="CJ38" s="33">
        <f t="shared" si="191"/>
        <v>0</v>
      </c>
      <c r="CK38" s="33">
        <f t="shared" si="191"/>
        <v>26573.563966608966</v>
      </c>
      <c r="CL38" s="33">
        <f t="shared" si="191"/>
        <v>0</v>
      </c>
      <c r="CM38" s="33">
        <f t="shared" si="191"/>
        <v>0</v>
      </c>
      <c r="CN38" s="33">
        <f t="shared" si="191"/>
        <v>25778.018603013588</v>
      </c>
      <c r="CO38" s="33">
        <f t="shared" si="191"/>
        <v>0</v>
      </c>
      <c r="CP38" s="33">
        <f t="shared" si="191"/>
        <v>0</v>
      </c>
      <c r="CQ38" s="33">
        <f t="shared" si="191"/>
        <v>25006.289857555439</v>
      </c>
      <c r="CR38" s="33">
        <f t="shared" si="191"/>
        <v>0</v>
      </c>
      <c r="CS38" s="33">
        <f t="shared" si="191"/>
        <v>0</v>
      </c>
      <c r="CT38" s="33">
        <f t="shared" si="191"/>
        <v>24257.664720863282</v>
      </c>
      <c r="CU38" s="33">
        <f t="shared" si="191"/>
        <v>0</v>
      </c>
      <c r="CV38" s="33">
        <f t="shared" si="191"/>
        <v>0</v>
      </c>
      <c r="CW38" s="33">
        <f t="shared" si="191"/>
        <v>23531.451529264934</v>
      </c>
      <c r="CX38" s="33">
        <f t="shared" si="191"/>
        <v>0</v>
      </c>
      <c r="CY38" s="33">
        <f t="shared" si="191"/>
        <v>0</v>
      </c>
      <c r="CZ38" s="33">
        <f t="shared" ref="CZ38:DX38" si="192">CZ37*CZ54</f>
        <v>22826.979325750977</v>
      </c>
      <c r="DA38" s="33">
        <f t="shared" si="192"/>
        <v>0</v>
      </c>
      <c r="DB38" s="33">
        <f t="shared" si="192"/>
        <v>0</v>
      </c>
      <c r="DC38" s="33">
        <f t="shared" si="192"/>
        <v>22143.597240069594</v>
      </c>
      <c r="DD38" s="33">
        <f t="shared" si="192"/>
        <v>0</v>
      </c>
      <c r="DE38" s="33">
        <f t="shared" si="192"/>
        <v>0</v>
      </c>
      <c r="DF38" s="33">
        <f t="shared" si="192"/>
        <v>21480.673887379809</v>
      </c>
      <c r="DG38" s="33">
        <f t="shared" si="192"/>
        <v>0</v>
      </c>
      <c r="DH38" s="33">
        <f t="shared" si="192"/>
        <v>0</v>
      </c>
      <c r="DI38" s="33">
        <f t="shared" si="192"/>
        <v>20837.596784907502</v>
      </c>
      <c r="DJ38" s="33">
        <f t="shared" si="192"/>
        <v>0</v>
      </c>
      <c r="DK38" s="33">
        <f t="shared" si="192"/>
        <v>0</v>
      </c>
      <c r="DL38" s="33">
        <f t="shared" si="192"/>
        <v>20213.771786065296</v>
      </c>
      <c r="DM38" s="33">
        <f t="shared" si="192"/>
        <v>0</v>
      </c>
      <c r="DN38" s="33">
        <f t="shared" si="192"/>
        <v>0</v>
      </c>
      <c r="DO38" s="33">
        <f t="shared" si="192"/>
        <v>19608.622531513443</v>
      </c>
      <c r="DP38" s="33">
        <f t="shared" si="192"/>
        <v>0</v>
      </c>
      <c r="DQ38" s="33">
        <f t="shared" si="192"/>
        <v>0</v>
      </c>
      <c r="DR38" s="33">
        <f t="shared" si="192"/>
        <v>19021.58991665459</v>
      </c>
      <c r="DS38" s="33">
        <f t="shared" si="192"/>
        <v>0</v>
      </c>
      <c r="DT38" s="33">
        <f t="shared" si="192"/>
        <v>0</v>
      </c>
      <c r="DU38" s="33">
        <f t="shared" si="192"/>
        <v>18452.131575070376</v>
      </c>
      <c r="DV38" s="33">
        <f t="shared" si="192"/>
        <v>0</v>
      </c>
      <c r="DW38" s="33">
        <f t="shared" si="192"/>
        <v>0</v>
      </c>
      <c r="DX38" s="33">
        <f t="shared" si="192"/>
        <v>17899.721377422644</v>
      </c>
    </row>
    <row r="39" spans="2:128" ht="13.9" collapsed="1" x14ac:dyDescent="0.45">
      <c r="H39" s="38"/>
      <c r="I39" s="38"/>
      <c r="J39" s="38"/>
      <c r="K39" s="38"/>
      <c r="L39" s="38"/>
      <c r="M39" s="38"/>
      <c r="N39" s="38"/>
      <c r="O39" s="38"/>
      <c r="P39" s="38"/>
      <c r="Q39" s="38"/>
      <c r="R39" s="38"/>
      <c r="S39" s="38"/>
      <c r="T39" s="38"/>
    </row>
    <row r="40" spans="2:128" s="60" customFormat="1" x14ac:dyDescent="0.45">
      <c r="B40" s="60" t="s">
        <v>61</v>
      </c>
      <c r="H40" s="75">
        <f>SUM($H$37:H37)</f>
        <v>-136000</v>
      </c>
      <c r="I40" s="75">
        <f>SUM($H$37:I37)</f>
        <v>-136000</v>
      </c>
      <c r="J40" s="75">
        <f>SUM($H$37:J37)</f>
        <v>-136000</v>
      </c>
      <c r="K40" s="75">
        <f>SUM($H$37:K37)</f>
        <v>-127474.99999999999</v>
      </c>
      <c r="L40" s="75">
        <f>SUM($H$37:L37)</f>
        <v>-127474.99999999999</v>
      </c>
      <c r="M40" s="75">
        <f>SUM($H$37:M37)</f>
        <v>-127474.99999999999</v>
      </c>
      <c r="N40" s="75">
        <f>SUM($H$37:N37)</f>
        <v>-118383.33333333331</v>
      </c>
      <c r="O40" s="75">
        <f>SUM($H$37:O37)</f>
        <v>-118383.33333333331</v>
      </c>
      <c r="P40" s="75">
        <f>SUM($H$37:P37)</f>
        <v>-118383.33333333331</v>
      </c>
      <c r="Q40" s="75">
        <f>SUM($H$37:Q37)</f>
        <v>-108724.99999999997</v>
      </c>
      <c r="R40" s="75">
        <f>SUM($H$37:R37)</f>
        <v>-108724.99999999997</v>
      </c>
      <c r="S40" s="75">
        <f>SUM($H$37:S37)</f>
        <v>-108724.99999999997</v>
      </c>
      <c r="T40" s="75">
        <f>SUM($H$37:T37)</f>
        <v>-98499.999999999956</v>
      </c>
      <c r="U40" s="75">
        <f>SUM($H$37:U37)</f>
        <v>-98499.999999999956</v>
      </c>
      <c r="V40" s="75">
        <f>SUM($H$37:V37)</f>
        <v>-98499.999999999956</v>
      </c>
      <c r="W40" s="75">
        <f>SUM($H$37:W37)</f>
        <v>-87708.333333333285</v>
      </c>
      <c r="X40" s="75">
        <f>SUM($H$37:X37)</f>
        <v>-87708.333333333285</v>
      </c>
      <c r="Y40" s="75">
        <f>SUM($H$37:Y37)</f>
        <v>-87708.333333333285</v>
      </c>
      <c r="Z40" s="75">
        <f>SUM($H$37:Z37)</f>
        <v>-76349.999999999942</v>
      </c>
      <c r="AA40" s="75">
        <f>SUM($H$37:AA37)</f>
        <v>-76349.999999999942</v>
      </c>
      <c r="AB40" s="75">
        <f>SUM($H$37:AB37)</f>
        <v>-76349.999999999942</v>
      </c>
      <c r="AC40" s="75">
        <f>SUM($H$37:AC37)</f>
        <v>-64424.999999999927</v>
      </c>
      <c r="AD40" s="75">
        <f>SUM($H$37:AD37)</f>
        <v>-64424.999999999927</v>
      </c>
      <c r="AE40" s="75">
        <f>SUM($H$37:AE37)</f>
        <v>-64424.999999999927</v>
      </c>
      <c r="AF40" s="75">
        <f>SUM($H$37:AF37)</f>
        <v>-51933.333333333248</v>
      </c>
      <c r="AG40" s="75">
        <f>SUM($H$37:AG37)</f>
        <v>-51933.333333333248</v>
      </c>
      <c r="AH40" s="75">
        <f>SUM($H$37:AH37)</f>
        <v>-51933.333333333248</v>
      </c>
      <c r="AI40" s="75">
        <f>SUM($H$37:AI37)</f>
        <v>-38874.999999999905</v>
      </c>
      <c r="AJ40" s="75">
        <f>SUM($H$37:AJ37)</f>
        <v>-38874.999999999905</v>
      </c>
      <c r="AK40" s="75">
        <f>SUM($H$37:AK37)</f>
        <v>-38874.999999999905</v>
      </c>
      <c r="AL40" s="75">
        <f>SUM($H$37:AL37)</f>
        <v>-25249.999999999894</v>
      </c>
      <c r="AM40" s="75">
        <f>SUM($H$37:AM37)</f>
        <v>-25249.999999999894</v>
      </c>
      <c r="AN40" s="75">
        <f>SUM($H$37:AN37)</f>
        <v>-25249.999999999894</v>
      </c>
      <c r="AO40" s="75">
        <f>SUM($H$37:AO37)</f>
        <v>-11058.333333333216</v>
      </c>
      <c r="AP40" s="75">
        <f>SUM($H$37:AP37)</f>
        <v>-11058.333333333216</v>
      </c>
      <c r="AQ40" s="75">
        <f>SUM($H$37:AQ37)</f>
        <v>-11058.333333333216</v>
      </c>
      <c r="AR40" s="75">
        <f>SUM($H$37:AR37)</f>
        <v>3700.0000000001291</v>
      </c>
      <c r="AS40" s="75">
        <f>SUM($H$37:AS37)</f>
        <v>3700.0000000001291</v>
      </c>
      <c r="AT40" s="75">
        <f>SUM($H$37:AT37)</f>
        <v>3700.0000000001291</v>
      </c>
      <c r="AU40" s="75">
        <f>SUM($H$37:AU37)</f>
        <v>64075.000000000146</v>
      </c>
      <c r="AV40" s="75">
        <f>SUM($H$37:AV37)</f>
        <v>64075.000000000146</v>
      </c>
      <c r="AW40" s="75">
        <f>SUM($H$37:AW37)</f>
        <v>64075.000000000146</v>
      </c>
      <c r="AX40" s="75">
        <f>SUM($H$37:AX37)</f>
        <v>124450.00000000016</v>
      </c>
      <c r="AY40" s="75">
        <f>SUM($H$37:AY37)</f>
        <v>124450.00000000016</v>
      </c>
      <c r="AZ40" s="75">
        <f>SUM($H$37:AZ37)</f>
        <v>124450.00000000016</v>
      </c>
      <c r="BA40" s="75">
        <f>SUM($H$37:BA37)</f>
        <v>184825.00000000017</v>
      </c>
      <c r="BB40" s="75">
        <f>SUM($H$37:BB37)</f>
        <v>184825.00000000017</v>
      </c>
      <c r="BC40" s="75">
        <f>SUM($H$37:BC37)</f>
        <v>184825.00000000017</v>
      </c>
      <c r="BD40" s="75">
        <f>SUM($H$37:BD37)</f>
        <v>245200.00000000017</v>
      </c>
      <c r="BE40" s="75">
        <f>SUM($H$37:BE37)</f>
        <v>245200.00000000017</v>
      </c>
      <c r="BF40" s="75">
        <f>SUM($H$37:BF37)</f>
        <v>245200.00000000017</v>
      </c>
      <c r="BG40" s="75">
        <f>SUM($H$37:BG37)</f>
        <v>305575.00000000017</v>
      </c>
      <c r="BH40" s="75">
        <f>SUM($H$37:BH37)</f>
        <v>305575.00000000017</v>
      </c>
      <c r="BI40" s="75">
        <f>SUM($H$37:BI37)</f>
        <v>305575.00000000017</v>
      </c>
      <c r="BJ40" s="75">
        <f>SUM($H$37:BJ37)</f>
        <v>365950.00000000017</v>
      </c>
      <c r="BK40" s="75">
        <f>SUM($H$37:BK37)</f>
        <v>365950.00000000017</v>
      </c>
      <c r="BL40" s="75">
        <f>SUM($H$37:BL37)</f>
        <v>365950.00000000017</v>
      </c>
      <c r="BM40" s="75">
        <f>SUM($H$37:BM37)</f>
        <v>426325.00000000017</v>
      </c>
      <c r="BN40" s="75">
        <f>SUM($H$37:BN37)</f>
        <v>426325.00000000017</v>
      </c>
      <c r="BO40" s="75">
        <f>SUM($H$37:BO37)</f>
        <v>426325.00000000017</v>
      </c>
      <c r="BP40" s="75">
        <f>SUM($H$37:BP37)</f>
        <v>486700.00000000017</v>
      </c>
      <c r="BQ40" s="75">
        <f>SUM($H$37:BQ37)</f>
        <v>486700.00000000017</v>
      </c>
      <c r="BR40" s="75">
        <f>SUM($H$37:BR37)</f>
        <v>486700.00000000017</v>
      </c>
      <c r="BS40" s="75">
        <f>SUM($H$37:BS37)</f>
        <v>547075.00000000023</v>
      </c>
      <c r="BT40" s="75">
        <f>SUM($H$37:BT37)</f>
        <v>547075.00000000023</v>
      </c>
      <c r="BU40" s="75">
        <f>SUM($H$37:BU37)</f>
        <v>547075.00000000023</v>
      </c>
      <c r="BV40" s="75">
        <f>SUM($H$37:BV37)</f>
        <v>607450.00000000023</v>
      </c>
      <c r="BW40" s="75">
        <f>SUM($H$37:BW37)</f>
        <v>607450.00000000023</v>
      </c>
      <c r="BX40" s="75">
        <f>SUM($H$37:BX37)</f>
        <v>607450.00000000023</v>
      </c>
      <c r="BY40" s="75">
        <f>SUM($H$37:BY37)</f>
        <v>667825.00000000023</v>
      </c>
      <c r="BZ40" s="75">
        <f>SUM($H$37:BZ37)</f>
        <v>667825.00000000023</v>
      </c>
      <c r="CA40" s="75">
        <f>SUM($H$37:CA37)</f>
        <v>667825.00000000023</v>
      </c>
      <c r="CB40" s="75">
        <f>SUM($H$37:CB37)</f>
        <v>728200.00000000023</v>
      </c>
      <c r="CC40" s="75">
        <f>SUM($H$37:CC37)</f>
        <v>728200.00000000023</v>
      </c>
      <c r="CD40" s="75">
        <f>SUM($H$37:CD37)</f>
        <v>728200.00000000023</v>
      </c>
      <c r="CE40" s="75">
        <f>SUM($H$37:CE37)</f>
        <v>788575.00000000023</v>
      </c>
      <c r="CF40" s="75">
        <f>SUM($H$37:CF37)</f>
        <v>788575.00000000023</v>
      </c>
      <c r="CG40" s="75">
        <f>SUM($H$37:CG37)</f>
        <v>788575.00000000023</v>
      </c>
      <c r="CH40" s="75">
        <f>SUM($H$37:CH37)</f>
        <v>848950.00000000023</v>
      </c>
      <c r="CI40" s="75">
        <f>SUM($H$37:CI37)</f>
        <v>848950.00000000023</v>
      </c>
      <c r="CJ40" s="75">
        <f>SUM($H$37:CJ37)</f>
        <v>848950.00000000023</v>
      </c>
      <c r="CK40" s="75">
        <f>SUM($H$37:CK37)</f>
        <v>909325.00000000023</v>
      </c>
      <c r="CL40" s="75">
        <f>SUM($H$37:CL37)</f>
        <v>909325.00000000023</v>
      </c>
      <c r="CM40" s="75">
        <f>SUM($H$37:CM37)</f>
        <v>909325.00000000023</v>
      </c>
      <c r="CN40" s="75">
        <f>SUM($H$37:CN37)</f>
        <v>969700.00000000023</v>
      </c>
      <c r="CO40" s="75">
        <f>SUM($H$37:CO37)</f>
        <v>969700.00000000023</v>
      </c>
      <c r="CP40" s="75">
        <f>SUM($H$37:CP37)</f>
        <v>969700.00000000023</v>
      </c>
      <c r="CQ40" s="75">
        <f>SUM($H$37:CQ37)</f>
        <v>1030075.0000000002</v>
      </c>
      <c r="CR40" s="75">
        <f>SUM($H$37:CR37)</f>
        <v>1030075.0000000002</v>
      </c>
      <c r="CS40" s="75">
        <f>SUM($H$37:CS37)</f>
        <v>1030075.0000000002</v>
      </c>
      <c r="CT40" s="75">
        <f>SUM($H$37:CT37)</f>
        <v>1090450.0000000002</v>
      </c>
      <c r="CU40" s="75">
        <f>SUM($H$37:CU37)</f>
        <v>1090450.0000000002</v>
      </c>
      <c r="CV40" s="75">
        <f>SUM($H$37:CV37)</f>
        <v>1090450.0000000002</v>
      </c>
      <c r="CW40" s="75">
        <f>SUM($H$37:CW37)</f>
        <v>1150825.0000000002</v>
      </c>
      <c r="CX40" s="75">
        <f>SUM($H$37:CX37)</f>
        <v>1150825.0000000002</v>
      </c>
      <c r="CY40" s="75">
        <f>SUM($H$37:CY37)</f>
        <v>1150825.0000000002</v>
      </c>
      <c r="CZ40" s="75">
        <f>SUM($H$37:CZ37)</f>
        <v>1211200.0000000002</v>
      </c>
      <c r="DA40" s="75">
        <f>SUM($H$37:DA37)</f>
        <v>1211200.0000000002</v>
      </c>
      <c r="DB40" s="75">
        <f>SUM($H$37:DB37)</f>
        <v>1211200.0000000002</v>
      </c>
      <c r="DC40" s="75">
        <f>SUM($H$37:DC37)</f>
        <v>1271575.0000000002</v>
      </c>
      <c r="DD40" s="75">
        <f>SUM($H$37:DD37)</f>
        <v>1271575.0000000002</v>
      </c>
      <c r="DE40" s="75">
        <f>SUM($H$37:DE37)</f>
        <v>1271575.0000000002</v>
      </c>
      <c r="DF40" s="75">
        <f>SUM($H$37:DF37)</f>
        <v>1331950.0000000002</v>
      </c>
      <c r="DG40" s="75">
        <f>SUM($H$37:DG37)</f>
        <v>1331950.0000000002</v>
      </c>
      <c r="DH40" s="75">
        <f>SUM($H$37:DH37)</f>
        <v>1331950.0000000002</v>
      </c>
      <c r="DI40" s="75">
        <f>SUM($H$37:DI37)</f>
        <v>1392325.0000000002</v>
      </c>
      <c r="DJ40" s="75">
        <f>SUM($H$37:DJ37)</f>
        <v>1392325.0000000002</v>
      </c>
      <c r="DK40" s="75">
        <f>SUM($H$37:DK37)</f>
        <v>1392325.0000000002</v>
      </c>
      <c r="DL40" s="75">
        <f>SUM($H$37:DL37)</f>
        <v>1452700.0000000002</v>
      </c>
      <c r="DM40" s="75">
        <f>SUM($H$37:DM37)</f>
        <v>1452700.0000000002</v>
      </c>
      <c r="DN40" s="75">
        <f>SUM($H$37:DN37)</f>
        <v>1452700.0000000002</v>
      </c>
      <c r="DO40" s="75">
        <f>SUM($H$37:DO37)</f>
        <v>1513075.0000000002</v>
      </c>
      <c r="DP40" s="75">
        <f>SUM($H$37:DP37)</f>
        <v>1513075.0000000002</v>
      </c>
      <c r="DQ40" s="75">
        <f>SUM($H$37:DQ37)</f>
        <v>1513075.0000000002</v>
      </c>
      <c r="DR40" s="75">
        <f>SUM($H$37:DR37)</f>
        <v>1573450.0000000002</v>
      </c>
      <c r="DS40" s="75">
        <f>SUM($H$37:DS37)</f>
        <v>1573450.0000000002</v>
      </c>
      <c r="DT40" s="75">
        <f>SUM($H$37:DT37)</f>
        <v>1573450.0000000002</v>
      </c>
      <c r="DU40" s="75">
        <f>SUM($H$37:DU37)</f>
        <v>1633825.0000000002</v>
      </c>
      <c r="DV40" s="75">
        <f>SUM($H$37:DV37)</f>
        <v>1633825.0000000002</v>
      </c>
      <c r="DW40" s="75">
        <f>SUM($H$37:DW37)</f>
        <v>1633825.0000000002</v>
      </c>
      <c r="DX40" s="75">
        <f>SUM($H$37:DX37)</f>
        <v>1694200.0000000002</v>
      </c>
    </row>
    <row r="41" spans="2:128" s="60" customFormat="1" x14ac:dyDescent="0.45">
      <c r="B41" s="60" t="s">
        <v>181</v>
      </c>
      <c r="H41" s="75">
        <f>-H27</f>
        <v>-544000</v>
      </c>
      <c r="I41" s="75">
        <f t="shared" ref="I41:AN41" si="193">H41+I26+I29</f>
        <v>-544000</v>
      </c>
      <c r="J41" s="75">
        <f t="shared" si="193"/>
        <v>-544000</v>
      </c>
      <c r="K41" s="75">
        <f t="shared" si="193"/>
        <v>-492150</v>
      </c>
      <c r="L41" s="75">
        <f t="shared" si="193"/>
        <v>-492150</v>
      </c>
      <c r="M41" s="75">
        <f t="shared" si="193"/>
        <v>-492150</v>
      </c>
      <c r="N41" s="75">
        <f t="shared" si="193"/>
        <v>-440866.66666666669</v>
      </c>
      <c r="O41" s="75">
        <f t="shared" si="193"/>
        <v>-440866.66666666669</v>
      </c>
      <c r="P41" s="75">
        <f t="shared" si="193"/>
        <v>-440866.66666666669</v>
      </c>
      <c r="Q41" s="75">
        <f t="shared" si="193"/>
        <v>-390150.00000000006</v>
      </c>
      <c r="R41" s="75">
        <f t="shared" si="193"/>
        <v>-390150.00000000006</v>
      </c>
      <c r="S41" s="75">
        <f t="shared" si="193"/>
        <v>-390150.00000000006</v>
      </c>
      <c r="T41" s="75">
        <f t="shared" si="193"/>
        <v>-340000.00000000006</v>
      </c>
      <c r="U41" s="75">
        <f t="shared" si="193"/>
        <v>-340000.00000000006</v>
      </c>
      <c r="V41" s="75">
        <f t="shared" si="193"/>
        <v>-340000.00000000006</v>
      </c>
      <c r="W41" s="75">
        <f t="shared" si="193"/>
        <v>-290416.66666666674</v>
      </c>
      <c r="X41" s="75">
        <f t="shared" si="193"/>
        <v>-290416.66666666674</v>
      </c>
      <c r="Y41" s="75">
        <f t="shared" si="193"/>
        <v>-290416.66666666674</v>
      </c>
      <c r="Z41" s="75">
        <f t="shared" si="193"/>
        <v>-241400.00000000006</v>
      </c>
      <c r="AA41" s="75">
        <f t="shared" si="193"/>
        <v>-241400.00000000006</v>
      </c>
      <c r="AB41" s="75">
        <f t="shared" si="193"/>
        <v>-241400.00000000006</v>
      </c>
      <c r="AC41" s="75">
        <f t="shared" si="193"/>
        <v>-192950.00000000006</v>
      </c>
      <c r="AD41" s="75">
        <f t="shared" si="193"/>
        <v>-192950.00000000006</v>
      </c>
      <c r="AE41" s="75">
        <f t="shared" si="193"/>
        <v>-192950.00000000006</v>
      </c>
      <c r="AF41" s="75">
        <f t="shared" si="193"/>
        <v>-145066.66666666672</v>
      </c>
      <c r="AG41" s="75">
        <f t="shared" si="193"/>
        <v>-145066.66666666672</v>
      </c>
      <c r="AH41" s="75">
        <f t="shared" si="193"/>
        <v>-145066.66666666672</v>
      </c>
      <c r="AI41" s="75">
        <f t="shared" si="193"/>
        <v>-97750.000000000044</v>
      </c>
      <c r="AJ41" s="75">
        <f t="shared" si="193"/>
        <v>-97750.000000000044</v>
      </c>
      <c r="AK41" s="75">
        <f t="shared" si="193"/>
        <v>-97750.000000000044</v>
      </c>
      <c r="AL41" s="75">
        <f t="shared" si="193"/>
        <v>-51000.000000000044</v>
      </c>
      <c r="AM41" s="75">
        <f t="shared" si="193"/>
        <v>-51000.000000000044</v>
      </c>
      <c r="AN41" s="75">
        <f t="shared" si="193"/>
        <v>-51000.000000000044</v>
      </c>
      <c r="AO41" s="75">
        <f t="shared" ref="AO41:BT41" si="194">AN41+AO26+AO29</f>
        <v>-4816.666666666707</v>
      </c>
      <c r="AP41" s="75">
        <f t="shared" si="194"/>
        <v>-4816.666666666707</v>
      </c>
      <c r="AQ41" s="75">
        <f t="shared" si="194"/>
        <v>-4816.666666666707</v>
      </c>
      <c r="AR41" s="75">
        <f t="shared" si="194"/>
        <v>40799.999999999964</v>
      </c>
      <c r="AS41" s="75">
        <f t="shared" si="194"/>
        <v>40799.999999999964</v>
      </c>
      <c r="AT41" s="75">
        <f t="shared" si="194"/>
        <v>40799.999999999964</v>
      </c>
      <c r="AU41" s="75">
        <f t="shared" si="194"/>
        <v>40799.999999999964</v>
      </c>
      <c r="AV41" s="75">
        <f t="shared" si="194"/>
        <v>40799.999999999964</v>
      </c>
      <c r="AW41" s="75">
        <f t="shared" si="194"/>
        <v>40799.999999999964</v>
      </c>
      <c r="AX41" s="75">
        <f t="shared" si="194"/>
        <v>40799.999999999964</v>
      </c>
      <c r="AY41" s="75">
        <f t="shared" si="194"/>
        <v>40799.999999999964</v>
      </c>
      <c r="AZ41" s="75">
        <f t="shared" si="194"/>
        <v>40799.999999999964</v>
      </c>
      <c r="BA41" s="75">
        <f t="shared" si="194"/>
        <v>40799.999999999964</v>
      </c>
      <c r="BB41" s="75">
        <f t="shared" si="194"/>
        <v>40799.999999999964</v>
      </c>
      <c r="BC41" s="75">
        <f t="shared" si="194"/>
        <v>40799.999999999964</v>
      </c>
      <c r="BD41" s="75">
        <f t="shared" si="194"/>
        <v>40799.999999999964</v>
      </c>
      <c r="BE41" s="75">
        <f t="shared" si="194"/>
        <v>40799.999999999964</v>
      </c>
      <c r="BF41" s="75">
        <f t="shared" si="194"/>
        <v>40799.999999999964</v>
      </c>
      <c r="BG41" s="75">
        <f t="shared" si="194"/>
        <v>40799.999999999964</v>
      </c>
      <c r="BH41" s="75">
        <f t="shared" si="194"/>
        <v>40799.999999999964</v>
      </c>
      <c r="BI41" s="75">
        <f t="shared" si="194"/>
        <v>40799.999999999964</v>
      </c>
      <c r="BJ41" s="75">
        <f t="shared" si="194"/>
        <v>40799.999999999964</v>
      </c>
      <c r="BK41" s="75">
        <f t="shared" si="194"/>
        <v>40799.999999999964</v>
      </c>
      <c r="BL41" s="75">
        <f t="shared" si="194"/>
        <v>40799.999999999964</v>
      </c>
      <c r="BM41" s="75">
        <f t="shared" si="194"/>
        <v>40799.999999999964</v>
      </c>
      <c r="BN41" s="75">
        <f t="shared" si="194"/>
        <v>40799.999999999964</v>
      </c>
      <c r="BO41" s="75">
        <f t="shared" si="194"/>
        <v>40799.999999999964</v>
      </c>
      <c r="BP41" s="75">
        <f t="shared" si="194"/>
        <v>40799.999999999964</v>
      </c>
      <c r="BQ41" s="75">
        <f t="shared" si="194"/>
        <v>40799.999999999964</v>
      </c>
      <c r="BR41" s="75">
        <f t="shared" si="194"/>
        <v>40799.999999999964</v>
      </c>
      <c r="BS41" s="75">
        <f t="shared" si="194"/>
        <v>40799.999999999964</v>
      </c>
      <c r="BT41" s="75">
        <f t="shared" si="194"/>
        <v>40799.999999999964</v>
      </c>
      <c r="BU41" s="75">
        <f t="shared" ref="BU41:CZ41" si="195">BT41+BU26+BU29</f>
        <v>40799.999999999964</v>
      </c>
      <c r="BV41" s="75">
        <f t="shared" si="195"/>
        <v>40799.999999999964</v>
      </c>
      <c r="BW41" s="75">
        <f t="shared" si="195"/>
        <v>40799.999999999964</v>
      </c>
      <c r="BX41" s="75">
        <f t="shared" si="195"/>
        <v>40799.999999999964</v>
      </c>
      <c r="BY41" s="75">
        <f t="shared" si="195"/>
        <v>40799.999999999964</v>
      </c>
      <c r="BZ41" s="75">
        <f t="shared" si="195"/>
        <v>40799.999999999964</v>
      </c>
      <c r="CA41" s="75">
        <f t="shared" si="195"/>
        <v>40799.999999999964</v>
      </c>
      <c r="CB41" s="75">
        <f t="shared" si="195"/>
        <v>40799.999999999964</v>
      </c>
      <c r="CC41" s="75">
        <f t="shared" si="195"/>
        <v>40799.999999999964</v>
      </c>
      <c r="CD41" s="75">
        <f t="shared" si="195"/>
        <v>40799.999999999964</v>
      </c>
      <c r="CE41" s="75">
        <f t="shared" si="195"/>
        <v>40799.999999999964</v>
      </c>
      <c r="CF41" s="75">
        <f t="shared" si="195"/>
        <v>40799.999999999964</v>
      </c>
      <c r="CG41" s="75">
        <f t="shared" si="195"/>
        <v>40799.999999999964</v>
      </c>
      <c r="CH41" s="75">
        <f t="shared" si="195"/>
        <v>40799.999999999964</v>
      </c>
      <c r="CI41" s="75">
        <f t="shared" si="195"/>
        <v>40799.999999999964</v>
      </c>
      <c r="CJ41" s="75">
        <f t="shared" si="195"/>
        <v>40799.999999999964</v>
      </c>
      <c r="CK41" s="75">
        <f t="shared" si="195"/>
        <v>40799.999999999964</v>
      </c>
      <c r="CL41" s="75">
        <f t="shared" si="195"/>
        <v>40799.999999999964</v>
      </c>
      <c r="CM41" s="75">
        <f t="shared" si="195"/>
        <v>40799.999999999964</v>
      </c>
      <c r="CN41" s="75">
        <f t="shared" si="195"/>
        <v>40799.999999999964</v>
      </c>
      <c r="CO41" s="75">
        <f t="shared" si="195"/>
        <v>40799.999999999964</v>
      </c>
      <c r="CP41" s="75">
        <f t="shared" si="195"/>
        <v>40799.999999999964</v>
      </c>
      <c r="CQ41" s="75">
        <f t="shared" si="195"/>
        <v>40799.999999999964</v>
      </c>
      <c r="CR41" s="75">
        <f t="shared" si="195"/>
        <v>40799.999999999964</v>
      </c>
      <c r="CS41" s="75">
        <f t="shared" si="195"/>
        <v>40799.999999999964</v>
      </c>
      <c r="CT41" s="75">
        <f t="shared" si="195"/>
        <v>40799.999999999964</v>
      </c>
      <c r="CU41" s="75">
        <f t="shared" si="195"/>
        <v>40799.999999999964</v>
      </c>
      <c r="CV41" s="75">
        <f t="shared" si="195"/>
        <v>40799.999999999964</v>
      </c>
      <c r="CW41" s="75">
        <f t="shared" si="195"/>
        <v>40799.999999999964</v>
      </c>
      <c r="CX41" s="75">
        <f t="shared" si="195"/>
        <v>40799.999999999964</v>
      </c>
      <c r="CY41" s="75">
        <f t="shared" si="195"/>
        <v>40799.999999999964</v>
      </c>
      <c r="CZ41" s="75">
        <f t="shared" si="195"/>
        <v>40799.999999999964</v>
      </c>
      <c r="DA41" s="75">
        <f t="shared" ref="DA41:DX41" si="196">CZ41+DA26+DA29</f>
        <v>40799.999999999964</v>
      </c>
      <c r="DB41" s="75">
        <f t="shared" si="196"/>
        <v>40799.999999999964</v>
      </c>
      <c r="DC41" s="75">
        <f t="shared" si="196"/>
        <v>40799.999999999964</v>
      </c>
      <c r="DD41" s="75">
        <f t="shared" si="196"/>
        <v>40799.999999999964</v>
      </c>
      <c r="DE41" s="75">
        <f t="shared" si="196"/>
        <v>40799.999999999964</v>
      </c>
      <c r="DF41" s="75">
        <f t="shared" si="196"/>
        <v>40799.999999999964</v>
      </c>
      <c r="DG41" s="75">
        <f t="shared" si="196"/>
        <v>40799.999999999964</v>
      </c>
      <c r="DH41" s="75">
        <f t="shared" si="196"/>
        <v>40799.999999999964</v>
      </c>
      <c r="DI41" s="75">
        <f t="shared" si="196"/>
        <v>40799.999999999964</v>
      </c>
      <c r="DJ41" s="75">
        <f t="shared" si="196"/>
        <v>40799.999999999964</v>
      </c>
      <c r="DK41" s="75">
        <f t="shared" si="196"/>
        <v>40799.999999999964</v>
      </c>
      <c r="DL41" s="75">
        <f t="shared" si="196"/>
        <v>40799.999999999964</v>
      </c>
      <c r="DM41" s="75">
        <f t="shared" si="196"/>
        <v>40799.999999999964</v>
      </c>
      <c r="DN41" s="75">
        <f t="shared" si="196"/>
        <v>40799.999999999964</v>
      </c>
      <c r="DO41" s="75">
        <f t="shared" si="196"/>
        <v>40799.999999999964</v>
      </c>
      <c r="DP41" s="75">
        <f t="shared" si="196"/>
        <v>40799.999999999964</v>
      </c>
      <c r="DQ41" s="75">
        <f t="shared" si="196"/>
        <v>40799.999999999964</v>
      </c>
      <c r="DR41" s="75">
        <f t="shared" si="196"/>
        <v>40799.999999999964</v>
      </c>
      <c r="DS41" s="75">
        <f t="shared" si="196"/>
        <v>40799.999999999964</v>
      </c>
      <c r="DT41" s="75">
        <f t="shared" si="196"/>
        <v>40799.999999999964</v>
      </c>
      <c r="DU41" s="75">
        <f t="shared" si="196"/>
        <v>40799.999999999964</v>
      </c>
      <c r="DV41" s="75">
        <f t="shared" si="196"/>
        <v>40799.999999999964</v>
      </c>
      <c r="DW41" s="75">
        <f t="shared" si="196"/>
        <v>40799.999999999964</v>
      </c>
      <c r="DX41" s="75">
        <f t="shared" si="196"/>
        <v>40799.999999999964</v>
      </c>
    </row>
    <row r="43" spans="2:128" ht="13.9" x14ac:dyDescent="0.45">
      <c r="B43" s="11" t="s">
        <v>162</v>
      </c>
      <c r="C43" s="11"/>
      <c r="D43" s="11"/>
      <c r="E43" s="11"/>
      <c r="F43" s="11"/>
      <c r="G43" s="11"/>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row>
    <row r="44" spans="2:128" x14ac:dyDescent="0.45">
      <c r="B44" s="32"/>
    </row>
    <row r="45" spans="2:128" x14ac:dyDescent="0.45">
      <c r="B45" s="32" t="str">
        <f>B33</f>
        <v>Efficiency Fees</v>
      </c>
      <c r="I45" s="33">
        <f t="shared" ref="I45:AN45" si="197">I33</f>
        <v>0</v>
      </c>
      <c r="J45" s="33">
        <f t="shared" si="197"/>
        <v>0</v>
      </c>
      <c r="K45" s="33">
        <f t="shared" si="197"/>
        <v>60375.000000000015</v>
      </c>
      <c r="L45" s="33">
        <f t="shared" si="197"/>
        <v>0</v>
      </c>
      <c r="M45" s="33">
        <f t="shared" si="197"/>
        <v>0</v>
      </c>
      <c r="N45" s="33">
        <f t="shared" si="197"/>
        <v>60375.000000000015</v>
      </c>
      <c r="O45" s="33">
        <f t="shared" si="197"/>
        <v>0</v>
      </c>
      <c r="P45" s="33">
        <f t="shared" si="197"/>
        <v>0</v>
      </c>
      <c r="Q45" s="33">
        <f t="shared" si="197"/>
        <v>60375.000000000015</v>
      </c>
      <c r="R45" s="33">
        <f t="shared" si="197"/>
        <v>0</v>
      </c>
      <c r="S45" s="33">
        <f t="shared" si="197"/>
        <v>0</v>
      </c>
      <c r="T45" s="33">
        <f t="shared" si="197"/>
        <v>60375.000000000015</v>
      </c>
      <c r="U45" s="33">
        <f t="shared" si="197"/>
        <v>0</v>
      </c>
      <c r="V45" s="33">
        <f t="shared" si="197"/>
        <v>0</v>
      </c>
      <c r="W45" s="33">
        <f t="shared" si="197"/>
        <v>60375.000000000015</v>
      </c>
      <c r="X45" s="33">
        <f t="shared" si="197"/>
        <v>0</v>
      </c>
      <c r="Y45" s="33">
        <f t="shared" si="197"/>
        <v>0</v>
      </c>
      <c r="Z45" s="33">
        <f t="shared" si="197"/>
        <v>60375.000000000015</v>
      </c>
      <c r="AA45" s="33">
        <f t="shared" si="197"/>
        <v>0</v>
      </c>
      <c r="AB45" s="33">
        <f t="shared" si="197"/>
        <v>0</v>
      </c>
      <c r="AC45" s="33">
        <f t="shared" si="197"/>
        <v>60375.000000000015</v>
      </c>
      <c r="AD45" s="33">
        <f t="shared" si="197"/>
        <v>0</v>
      </c>
      <c r="AE45" s="33">
        <f t="shared" si="197"/>
        <v>0</v>
      </c>
      <c r="AF45" s="33">
        <f t="shared" si="197"/>
        <v>60375.000000000015</v>
      </c>
      <c r="AG45" s="33">
        <f t="shared" si="197"/>
        <v>0</v>
      </c>
      <c r="AH45" s="33">
        <f t="shared" si="197"/>
        <v>0</v>
      </c>
      <c r="AI45" s="33">
        <f t="shared" si="197"/>
        <v>60375.000000000015</v>
      </c>
      <c r="AJ45" s="33">
        <f t="shared" si="197"/>
        <v>0</v>
      </c>
      <c r="AK45" s="33">
        <f t="shared" si="197"/>
        <v>0</v>
      </c>
      <c r="AL45" s="33">
        <f t="shared" si="197"/>
        <v>60375.000000000015</v>
      </c>
      <c r="AM45" s="33">
        <f t="shared" si="197"/>
        <v>0</v>
      </c>
      <c r="AN45" s="33">
        <f t="shared" si="197"/>
        <v>0</v>
      </c>
      <c r="AO45" s="33">
        <f t="shared" ref="AO45:BT45" si="198">AO33</f>
        <v>60375.000000000015</v>
      </c>
      <c r="AP45" s="33">
        <f t="shared" si="198"/>
        <v>0</v>
      </c>
      <c r="AQ45" s="33">
        <f t="shared" si="198"/>
        <v>0</v>
      </c>
      <c r="AR45" s="33">
        <f t="shared" si="198"/>
        <v>60375.000000000015</v>
      </c>
      <c r="AS45" s="33">
        <f t="shared" si="198"/>
        <v>0</v>
      </c>
      <c r="AT45" s="33">
        <f t="shared" si="198"/>
        <v>0</v>
      </c>
      <c r="AU45" s="33">
        <f t="shared" si="198"/>
        <v>60375.000000000015</v>
      </c>
      <c r="AV45" s="33">
        <f t="shared" si="198"/>
        <v>0</v>
      </c>
      <c r="AW45" s="33">
        <f t="shared" si="198"/>
        <v>0</v>
      </c>
      <c r="AX45" s="33">
        <f t="shared" si="198"/>
        <v>60375.000000000015</v>
      </c>
      <c r="AY45" s="33">
        <f t="shared" si="198"/>
        <v>0</v>
      </c>
      <c r="AZ45" s="33">
        <f t="shared" si="198"/>
        <v>0</v>
      </c>
      <c r="BA45" s="33">
        <f t="shared" si="198"/>
        <v>60375.000000000015</v>
      </c>
      <c r="BB45" s="33">
        <f t="shared" si="198"/>
        <v>0</v>
      </c>
      <c r="BC45" s="33">
        <f t="shared" si="198"/>
        <v>0</v>
      </c>
      <c r="BD45" s="33">
        <f t="shared" si="198"/>
        <v>60375.000000000015</v>
      </c>
      <c r="BE45" s="33">
        <f t="shared" si="198"/>
        <v>0</v>
      </c>
      <c r="BF45" s="33">
        <f t="shared" si="198"/>
        <v>0</v>
      </c>
      <c r="BG45" s="33">
        <f t="shared" si="198"/>
        <v>60375.000000000015</v>
      </c>
      <c r="BH45" s="33">
        <f t="shared" si="198"/>
        <v>0</v>
      </c>
      <c r="BI45" s="33">
        <f t="shared" si="198"/>
        <v>0</v>
      </c>
      <c r="BJ45" s="33">
        <f t="shared" si="198"/>
        <v>60375.000000000015</v>
      </c>
      <c r="BK45" s="33">
        <f t="shared" si="198"/>
        <v>0</v>
      </c>
      <c r="BL45" s="33">
        <f t="shared" si="198"/>
        <v>0</v>
      </c>
      <c r="BM45" s="33">
        <f t="shared" si="198"/>
        <v>60375.000000000015</v>
      </c>
      <c r="BN45" s="33">
        <f t="shared" si="198"/>
        <v>0</v>
      </c>
      <c r="BO45" s="33">
        <f t="shared" si="198"/>
        <v>0</v>
      </c>
      <c r="BP45" s="33">
        <f t="shared" si="198"/>
        <v>60375.000000000015</v>
      </c>
      <c r="BQ45" s="33">
        <f t="shared" si="198"/>
        <v>0</v>
      </c>
      <c r="BR45" s="33">
        <f t="shared" si="198"/>
        <v>0</v>
      </c>
      <c r="BS45" s="33">
        <f t="shared" si="198"/>
        <v>60375.000000000015</v>
      </c>
      <c r="BT45" s="33">
        <f t="shared" si="198"/>
        <v>0</v>
      </c>
      <c r="BU45" s="33">
        <f t="shared" ref="BU45:CZ45" si="199">BU33</f>
        <v>0</v>
      </c>
      <c r="BV45" s="33">
        <f t="shared" si="199"/>
        <v>60375.000000000015</v>
      </c>
      <c r="BW45" s="33">
        <f t="shared" si="199"/>
        <v>0</v>
      </c>
      <c r="BX45" s="33">
        <f t="shared" si="199"/>
        <v>0</v>
      </c>
      <c r="BY45" s="33">
        <f t="shared" si="199"/>
        <v>60375.000000000015</v>
      </c>
      <c r="BZ45" s="33">
        <f t="shared" si="199"/>
        <v>0</v>
      </c>
      <c r="CA45" s="33">
        <f t="shared" si="199"/>
        <v>0</v>
      </c>
      <c r="CB45" s="33">
        <f t="shared" si="199"/>
        <v>60375.000000000015</v>
      </c>
      <c r="CC45" s="33">
        <f t="shared" si="199"/>
        <v>0</v>
      </c>
      <c r="CD45" s="33">
        <f t="shared" si="199"/>
        <v>0</v>
      </c>
      <c r="CE45" s="33">
        <f t="shared" si="199"/>
        <v>60375.000000000015</v>
      </c>
      <c r="CF45" s="33">
        <f t="shared" si="199"/>
        <v>0</v>
      </c>
      <c r="CG45" s="33">
        <f t="shared" si="199"/>
        <v>0</v>
      </c>
      <c r="CH45" s="33">
        <f t="shared" si="199"/>
        <v>60375.000000000015</v>
      </c>
      <c r="CI45" s="33">
        <f t="shared" si="199"/>
        <v>0</v>
      </c>
      <c r="CJ45" s="33">
        <f t="shared" si="199"/>
        <v>0</v>
      </c>
      <c r="CK45" s="33">
        <f t="shared" si="199"/>
        <v>60375.000000000015</v>
      </c>
      <c r="CL45" s="33">
        <f t="shared" si="199"/>
        <v>0</v>
      </c>
      <c r="CM45" s="33">
        <f t="shared" si="199"/>
        <v>0</v>
      </c>
      <c r="CN45" s="33">
        <f t="shared" si="199"/>
        <v>60375.000000000015</v>
      </c>
      <c r="CO45" s="33">
        <f t="shared" si="199"/>
        <v>0</v>
      </c>
      <c r="CP45" s="33">
        <f t="shared" si="199"/>
        <v>0</v>
      </c>
      <c r="CQ45" s="33">
        <f t="shared" si="199"/>
        <v>60375.000000000015</v>
      </c>
      <c r="CR45" s="33">
        <f t="shared" si="199"/>
        <v>0</v>
      </c>
      <c r="CS45" s="33">
        <f t="shared" si="199"/>
        <v>0</v>
      </c>
      <c r="CT45" s="33">
        <f t="shared" si="199"/>
        <v>60375.000000000015</v>
      </c>
      <c r="CU45" s="33">
        <f t="shared" si="199"/>
        <v>0</v>
      </c>
      <c r="CV45" s="33">
        <f t="shared" si="199"/>
        <v>0</v>
      </c>
      <c r="CW45" s="33">
        <f t="shared" si="199"/>
        <v>60375.000000000015</v>
      </c>
      <c r="CX45" s="33">
        <f t="shared" si="199"/>
        <v>0</v>
      </c>
      <c r="CY45" s="33">
        <f t="shared" si="199"/>
        <v>0</v>
      </c>
      <c r="CZ45" s="33">
        <f t="shared" si="199"/>
        <v>60375.000000000015</v>
      </c>
      <c r="DA45" s="33">
        <f t="shared" ref="DA45:DX45" si="200">DA33</f>
        <v>0</v>
      </c>
      <c r="DB45" s="33">
        <f t="shared" si="200"/>
        <v>0</v>
      </c>
      <c r="DC45" s="33">
        <f t="shared" si="200"/>
        <v>60375.000000000015</v>
      </c>
      <c r="DD45" s="33">
        <f t="shared" si="200"/>
        <v>0</v>
      </c>
      <c r="DE45" s="33">
        <f t="shared" si="200"/>
        <v>0</v>
      </c>
      <c r="DF45" s="33">
        <f t="shared" si="200"/>
        <v>60375.000000000015</v>
      </c>
      <c r="DG45" s="33">
        <f t="shared" si="200"/>
        <v>0</v>
      </c>
      <c r="DH45" s="33">
        <f t="shared" si="200"/>
        <v>0</v>
      </c>
      <c r="DI45" s="33">
        <f t="shared" si="200"/>
        <v>60375.000000000015</v>
      </c>
      <c r="DJ45" s="33">
        <f t="shared" si="200"/>
        <v>0</v>
      </c>
      <c r="DK45" s="33">
        <f t="shared" si="200"/>
        <v>0</v>
      </c>
      <c r="DL45" s="33">
        <f t="shared" si="200"/>
        <v>60375.000000000015</v>
      </c>
      <c r="DM45" s="33">
        <f t="shared" si="200"/>
        <v>0</v>
      </c>
      <c r="DN45" s="33">
        <f t="shared" si="200"/>
        <v>0</v>
      </c>
      <c r="DO45" s="33">
        <f t="shared" si="200"/>
        <v>60375.000000000015</v>
      </c>
      <c r="DP45" s="33">
        <f t="shared" si="200"/>
        <v>0</v>
      </c>
      <c r="DQ45" s="33">
        <f t="shared" si="200"/>
        <v>0</v>
      </c>
      <c r="DR45" s="33">
        <f t="shared" si="200"/>
        <v>60375.000000000015</v>
      </c>
      <c r="DS45" s="33">
        <f t="shared" si="200"/>
        <v>0</v>
      </c>
      <c r="DT45" s="33">
        <f t="shared" si="200"/>
        <v>0</v>
      </c>
      <c r="DU45" s="33">
        <f t="shared" si="200"/>
        <v>60375.000000000015</v>
      </c>
      <c r="DV45" s="33">
        <f t="shared" si="200"/>
        <v>0</v>
      </c>
      <c r="DW45" s="33">
        <f t="shared" si="200"/>
        <v>0</v>
      </c>
      <c r="DX45" s="33">
        <f t="shared" si="200"/>
        <v>60375.000000000015</v>
      </c>
    </row>
    <row r="46" spans="2:128" x14ac:dyDescent="0.45">
      <c r="B46" s="7" t="s">
        <v>102</v>
      </c>
      <c r="H46" s="18">
        <f>Inputs_Outputs!I28</f>
        <v>680000</v>
      </c>
    </row>
    <row r="47" spans="2:128" s="37" customFormat="1" ht="13.9" x14ac:dyDescent="0.45">
      <c r="B47" s="73" t="s">
        <v>38</v>
      </c>
      <c r="C47" s="73"/>
      <c r="D47" s="73"/>
      <c r="E47" s="73"/>
      <c r="F47" s="73"/>
      <c r="G47" s="73"/>
      <c r="H47" s="74">
        <f t="shared" ref="H47:AM47" si="201">H45-H46</f>
        <v>-680000</v>
      </c>
      <c r="I47" s="74">
        <f t="shared" si="201"/>
        <v>0</v>
      </c>
      <c r="J47" s="74">
        <f t="shared" si="201"/>
        <v>0</v>
      </c>
      <c r="K47" s="74">
        <f t="shared" si="201"/>
        <v>60375.000000000015</v>
      </c>
      <c r="L47" s="74">
        <f t="shared" si="201"/>
        <v>0</v>
      </c>
      <c r="M47" s="74">
        <f t="shared" si="201"/>
        <v>0</v>
      </c>
      <c r="N47" s="74">
        <f t="shared" si="201"/>
        <v>60375.000000000015</v>
      </c>
      <c r="O47" s="74">
        <f t="shared" si="201"/>
        <v>0</v>
      </c>
      <c r="P47" s="74">
        <f t="shared" si="201"/>
        <v>0</v>
      </c>
      <c r="Q47" s="74">
        <f t="shared" si="201"/>
        <v>60375.000000000015</v>
      </c>
      <c r="R47" s="74">
        <f t="shared" si="201"/>
        <v>0</v>
      </c>
      <c r="S47" s="74">
        <f t="shared" si="201"/>
        <v>0</v>
      </c>
      <c r="T47" s="74">
        <f t="shared" si="201"/>
        <v>60375.000000000015</v>
      </c>
      <c r="U47" s="74">
        <f t="shared" si="201"/>
        <v>0</v>
      </c>
      <c r="V47" s="74">
        <f t="shared" si="201"/>
        <v>0</v>
      </c>
      <c r="W47" s="74">
        <f t="shared" si="201"/>
        <v>60375.000000000015</v>
      </c>
      <c r="X47" s="74">
        <f t="shared" si="201"/>
        <v>0</v>
      </c>
      <c r="Y47" s="74">
        <f t="shared" si="201"/>
        <v>0</v>
      </c>
      <c r="Z47" s="74">
        <f t="shared" si="201"/>
        <v>60375.000000000015</v>
      </c>
      <c r="AA47" s="74">
        <f t="shared" si="201"/>
        <v>0</v>
      </c>
      <c r="AB47" s="74">
        <f t="shared" si="201"/>
        <v>0</v>
      </c>
      <c r="AC47" s="74">
        <f t="shared" si="201"/>
        <v>60375.000000000015</v>
      </c>
      <c r="AD47" s="74">
        <f t="shared" si="201"/>
        <v>0</v>
      </c>
      <c r="AE47" s="74">
        <f t="shared" si="201"/>
        <v>0</v>
      </c>
      <c r="AF47" s="74">
        <f t="shared" si="201"/>
        <v>60375.000000000015</v>
      </c>
      <c r="AG47" s="74">
        <f t="shared" si="201"/>
        <v>0</v>
      </c>
      <c r="AH47" s="74">
        <f t="shared" si="201"/>
        <v>0</v>
      </c>
      <c r="AI47" s="74">
        <f t="shared" si="201"/>
        <v>60375.000000000015</v>
      </c>
      <c r="AJ47" s="74">
        <f t="shared" si="201"/>
        <v>0</v>
      </c>
      <c r="AK47" s="74">
        <f t="shared" si="201"/>
        <v>0</v>
      </c>
      <c r="AL47" s="74">
        <f t="shared" si="201"/>
        <v>60375.000000000015</v>
      </c>
      <c r="AM47" s="74">
        <f t="shared" si="201"/>
        <v>0</v>
      </c>
      <c r="AN47" s="74">
        <f t="shared" ref="AN47:BS47" si="202">AN45-AN46</f>
        <v>0</v>
      </c>
      <c r="AO47" s="74">
        <f t="shared" si="202"/>
        <v>60375.000000000015</v>
      </c>
      <c r="AP47" s="74">
        <f t="shared" si="202"/>
        <v>0</v>
      </c>
      <c r="AQ47" s="74">
        <f t="shared" si="202"/>
        <v>0</v>
      </c>
      <c r="AR47" s="74">
        <f t="shared" si="202"/>
        <v>60375.000000000015</v>
      </c>
      <c r="AS47" s="74">
        <f t="shared" si="202"/>
        <v>0</v>
      </c>
      <c r="AT47" s="74">
        <f t="shared" si="202"/>
        <v>0</v>
      </c>
      <c r="AU47" s="74">
        <f t="shared" si="202"/>
        <v>60375.000000000015</v>
      </c>
      <c r="AV47" s="74">
        <f t="shared" si="202"/>
        <v>0</v>
      </c>
      <c r="AW47" s="74">
        <f t="shared" si="202"/>
        <v>0</v>
      </c>
      <c r="AX47" s="74">
        <f t="shared" si="202"/>
        <v>60375.000000000015</v>
      </c>
      <c r="AY47" s="74">
        <f t="shared" si="202"/>
        <v>0</v>
      </c>
      <c r="AZ47" s="74">
        <f t="shared" si="202"/>
        <v>0</v>
      </c>
      <c r="BA47" s="74">
        <f t="shared" si="202"/>
        <v>60375.000000000015</v>
      </c>
      <c r="BB47" s="74">
        <f t="shared" si="202"/>
        <v>0</v>
      </c>
      <c r="BC47" s="74">
        <f t="shared" si="202"/>
        <v>0</v>
      </c>
      <c r="BD47" s="74">
        <f t="shared" si="202"/>
        <v>60375.000000000015</v>
      </c>
      <c r="BE47" s="74">
        <f t="shared" si="202"/>
        <v>0</v>
      </c>
      <c r="BF47" s="74">
        <f t="shared" si="202"/>
        <v>0</v>
      </c>
      <c r="BG47" s="74">
        <f t="shared" si="202"/>
        <v>60375.000000000015</v>
      </c>
      <c r="BH47" s="74">
        <f t="shared" si="202"/>
        <v>0</v>
      </c>
      <c r="BI47" s="74">
        <f t="shared" si="202"/>
        <v>0</v>
      </c>
      <c r="BJ47" s="74">
        <f t="shared" si="202"/>
        <v>60375.000000000015</v>
      </c>
      <c r="BK47" s="74">
        <f t="shared" si="202"/>
        <v>0</v>
      </c>
      <c r="BL47" s="74">
        <f t="shared" si="202"/>
        <v>0</v>
      </c>
      <c r="BM47" s="74">
        <f t="shared" si="202"/>
        <v>60375.000000000015</v>
      </c>
      <c r="BN47" s="74">
        <f t="shared" si="202"/>
        <v>0</v>
      </c>
      <c r="BO47" s="74">
        <f t="shared" si="202"/>
        <v>0</v>
      </c>
      <c r="BP47" s="74">
        <f t="shared" si="202"/>
        <v>60375.000000000015</v>
      </c>
      <c r="BQ47" s="74">
        <f t="shared" si="202"/>
        <v>0</v>
      </c>
      <c r="BR47" s="74">
        <f t="shared" si="202"/>
        <v>0</v>
      </c>
      <c r="BS47" s="74">
        <f t="shared" si="202"/>
        <v>60375.000000000015</v>
      </c>
      <c r="BT47" s="74">
        <f t="shared" ref="BT47:CE47" si="203">BT45-BT46</f>
        <v>0</v>
      </c>
      <c r="BU47" s="74">
        <f t="shared" si="203"/>
        <v>0</v>
      </c>
      <c r="BV47" s="74">
        <f t="shared" si="203"/>
        <v>60375.000000000015</v>
      </c>
      <c r="BW47" s="74">
        <f t="shared" si="203"/>
        <v>0</v>
      </c>
      <c r="BX47" s="74">
        <f t="shared" si="203"/>
        <v>0</v>
      </c>
      <c r="BY47" s="74">
        <f t="shared" si="203"/>
        <v>60375.000000000015</v>
      </c>
      <c r="BZ47" s="74">
        <f t="shared" si="203"/>
        <v>0</v>
      </c>
      <c r="CA47" s="74">
        <f t="shared" si="203"/>
        <v>0</v>
      </c>
      <c r="CB47" s="74">
        <f t="shared" si="203"/>
        <v>60375.000000000015</v>
      </c>
      <c r="CC47" s="74">
        <f t="shared" si="203"/>
        <v>0</v>
      </c>
      <c r="CD47" s="74">
        <f t="shared" si="203"/>
        <v>0</v>
      </c>
      <c r="CE47" s="74">
        <f t="shared" si="203"/>
        <v>60375.000000000015</v>
      </c>
      <c r="CF47" s="74">
        <f t="shared" ref="CF47:DX47" si="204">CF45-CF46</f>
        <v>0</v>
      </c>
      <c r="CG47" s="74">
        <f t="shared" si="204"/>
        <v>0</v>
      </c>
      <c r="CH47" s="74">
        <f t="shared" si="204"/>
        <v>60375.000000000015</v>
      </c>
      <c r="CI47" s="74">
        <f t="shared" si="204"/>
        <v>0</v>
      </c>
      <c r="CJ47" s="74">
        <f t="shared" si="204"/>
        <v>0</v>
      </c>
      <c r="CK47" s="74">
        <f t="shared" si="204"/>
        <v>60375.000000000015</v>
      </c>
      <c r="CL47" s="74">
        <f t="shared" si="204"/>
        <v>0</v>
      </c>
      <c r="CM47" s="74">
        <f t="shared" si="204"/>
        <v>0</v>
      </c>
      <c r="CN47" s="74">
        <f t="shared" si="204"/>
        <v>60375.000000000015</v>
      </c>
      <c r="CO47" s="74">
        <f t="shared" si="204"/>
        <v>0</v>
      </c>
      <c r="CP47" s="74">
        <f t="shared" si="204"/>
        <v>0</v>
      </c>
      <c r="CQ47" s="74">
        <f t="shared" si="204"/>
        <v>60375.000000000015</v>
      </c>
      <c r="CR47" s="74">
        <f t="shared" si="204"/>
        <v>0</v>
      </c>
      <c r="CS47" s="74">
        <f t="shared" si="204"/>
        <v>0</v>
      </c>
      <c r="CT47" s="74">
        <f t="shared" si="204"/>
        <v>60375.000000000015</v>
      </c>
      <c r="CU47" s="74">
        <f t="shared" si="204"/>
        <v>0</v>
      </c>
      <c r="CV47" s="74">
        <f t="shared" si="204"/>
        <v>0</v>
      </c>
      <c r="CW47" s="74">
        <f t="shared" si="204"/>
        <v>60375.000000000015</v>
      </c>
      <c r="CX47" s="74">
        <f t="shared" si="204"/>
        <v>0</v>
      </c>
      <c r="CY47" s="74">
        <f t="shared" si="204"/>
        <v>0</v>
      </c>
      <c r="CZ47" s="74">
        <f t="shared" si="204"/>
        <v>60375.000000000015</v>
      </c>
      <c r="DA47" s="74">
        <f t="shared" si="204"/>
        <v>0</v>
      </c>
      <c r="DB47" s="74">
        <f t="shared" si="204"/>
        <v>0</v>
      </c>
      <c r="DC47" s="74">
        <f t="shared" si="204"/>
        <v>60375.000000000015</v>
      </c>
      <c r="DD47" s="74">
        <f t="shared" si="204"/>
        <v>0</v>
      </c>
      <c r="DE47" s="74">
        <f t="shared" si="204"/>
        <v>0</v>
      </c>
      <c r="DF47" s="74">
        <f t="shared" si="204"/>
        <v>60375.000000000015</v>
      </c>
      <c r="DG47" s="74">
        <f t="shared" si="204"/>
        <v>0</v>
      </c>
      <c r="DH47" s="74">
        <f t="shared" si="204"/>
        <v>0</v>
      </c>
      <c r="DI47" s="74">
        <f t="shared" si="204"/>
        <v>60375.000000000015</v>
      </c>
      <c r="DJ47" s="74">
        <f t="shared" si="204"/>
        <v>0</v>
      </c>
      <c r="DK47" s="74">
        <f t="shared" si="204"/>
        <v>0</v>
      </c>
      <c r="DL47" s="74">
        <f t="shared" si="204"/>
        <v>60375.000000000015</v>
      </c>
      <c r="DM47" s="74">
        <f t="shared" si="204"/>
        <v>0</v>
      </c>
      <c r="DN47" s="74">
        <f t="shared" si="204"/>
        <v>0</v>
      </c>
      <c r="DO47" s="74">
        <f t="shared" si="204"/>
        <v>60375.000000000015</v>
      </c>
      <c r="DP47" s="74">
        <f t="shared" si="204"/>
        <v>0</v>
      </c>
      <c r="DQ47" s="74">
        <f t="shared" si="204"/>
        <v>0</v>
      </c>
      <c r="DR47" s="74">
        <f t="shared" si="204"/>
        <v>60375.000000000015</v>
      </c>
      <c r="DS47" s="74">
        <f t="shared" si="204"/>
        <v>0</v>
      </c>
      <c r="DT47" s="74">
        <f t="shared" si="204"/>
        <v>0</v>
      </c>
      <c r="DU47" s="74">
        <f t="shared" si="204"/>
        <v>60375.000000000015</v>
      </c>
      <c r="DV47" s="74">
        <f t="shared" si="204"/>
        <v>0</v>
      </c>
      <c r="DW47" s="74">
        <f t="shared" si="204"/>
        <v>0</v>
      </c>
      <c r="DX47" s="74">
        <f t="shared" si="204"/>
        <v>60375.000000000015</v>
      </c>
    </row>
    <row r="49" spans="2:130" s="60" customFormat="1" x14ac:dyDescent="0.45">
      <c r="B49" s="60" t="s">
        <v>61</v>
      </c>
      <c r="H49" s="75">
        <f>H47</f>
        <v>-680000</v>
      </c>
      <c r="I49" s="75">
        <f>SUM($H$47:I47)</f>
        <v>-680000</v>
      </c>
      <c r="J49" s="75">
        <f>SUM($H$47:J47)</f>
        <v>-680000</v>
      </c>
      <c r="K49" s="75">
        <f>SUM($H$47:K47)</f>
        <v>-619625</v>
      </c>
      <c r="L49" s="75">
        <f>SUM($H$47:L47)</f>
        <v>-619625</v>
      </c>
      <c r="M49" s="75">
        <f>SUM($H$47:M47)</f>
        <v>-619625</v>
      </c>
      <c r="N49" s="75">
        <f>SUM($H$47:N47)</f>
        <v>-559250</v>
      </c>
      <c r="O49" s="75">
        <f>SUM($H$47:O47)</f>
        <v>-559250</v>
      </c>
      <c r="P49" s="75">
        <f>SUM($H$47:P47)</f>
        <v>-559250</v>
      </c>
      <c r="Q49" s="75">
        <f>SUM($H$47:Q47)</f>
        <v>-498875</v>
      </c>
      <c r="R49" s="75">
        <f>SUM($H$47:R47)</f>
        <v>-498875</v>
      </c>
      <c r="S49" s="75">
        <f>SUM($H$47:S47)</f>
        <v>-498875</v>
      </c>
      <c r="T49" s="75">
        <f>SUM($H$47:T47)</f>
        <v>-438500</v>
      </c>
      <c r="U49" s="75">
        <f>SUM($H$47:U47)</f>
        <v>-438500</v>
      </c>
      <c r="V49" s="75">
        <f>SUM($H$47:V47)</f>
        <v>-438500</v>
      </c>
      <c r="W49" s="75">
        <f>SUM($H$47:W47)</f>
        <v>-378125</v>
      </c>
      <c r="X49" s="75">
        <f>SUM($H$47:X47)</f>
        <v>-378125</v>
      </c>
      <c r="Y49" s="75">
        <f>SUM($H$47:Y47)</f>
        <v>-378125</v>
      </c>
      <c r="Z49" s="75">
        <f>SUM($H$47:Z47)</f>
        <v>-317750</v>
      </c>
      <c r="AA49" s="75">
        <f>SUM($H$47:AA47)</f>
        <v>-317750</v>
      </c>
      <c r="AB49" s="75">
        <f>SUM($H$47:AB47)</f>
        <v>-317750</v>
      </c>
      <c r="AC49" s="75">
        <f>SUM($H$47:AC47)</f>
        <v>-257375</v>
      </c>
      <c r="AD49" s="75">
        <f>SUM($H$47:AD47)</f>
        <v>-257375</v>
      </c>
      <c r="AE49" s="75">
        <f>SUM($H$47:AE47)</f>
        <v>-257375</v>
      </c>
      <c r="AF49" s="75">
        <f>SUM($H$47:AF47)</f>
        <v>-197000</v>
      </c>
      <c r="AG49" s="75">
        <f>SUM($H$47:AG47)</f>
        <v>-197000</v>
      </c>
      <c r="AH49" s="75">
        <f>SUM($H$47:AH47)</f>
        <v>-197000</v>
      </c>
      <c r="AI49" s="75">
        <f>SUM($H$47:AI47)</f>
        <v>-136625</v>
      </c>
      <c r="AJ49" s="75">
        <f>SUM($H$47:AJ47)</f>
        <v>-136625</v>
      </c>
      <c r="AK49" s="75">
        <f>SUM($H$47:AK47)</f>
        <v>-136625</v>
      </c>
      <c r="AL49" s="75">
        <f>SUM($H$47:AL47)</f>
        <v>-76249.999999999985</v>
      </c>
      <c r="AM49" s="75">
        <f>SUM($H$47:AM47)</f>
        <v>-76249.999999999985</v>
      </c>
      <c r="AN49" s="75">
        <f>SUM($H$47:AN47)</f>
        <v>-76249.999999999985</v>
      </c>
      <c r="AO49" s="75">
        <f>SUM($H$47:AO47)</f>
        <v>-15874.999999999971</v>
      </c>
      <c r="AP49" s="75">
        <f>SUM($H$47:AP47)</f>
        <v>-15874.999999999971</v>
      </c>
      <c r="AQ49" s="75">
        <f>SUM($H$47:AQ47)</f>
        <v>-15874.999999999971</v>
      </c>
      <c r="AR49" s="75">
        <f>SUM($H$47:AR47)</f>
        <v>44500.000000000044</v>
      </c>
      <c r="AS49" s="75">
        <f>SUM($H$47:AS47)</f>
        <v>44500.000000000044</v>
      </c>
      <c r="AT49" s="75">
        <f>SUM($H$47:AT47)</f>
        <v>44500.000000000044</v>
      </c>
      <c r="AU49" s="75">
        <f>SUM($H$47:AU47)</f>
        <v>104875.00000000006</v>
      </c>
      <c r="AV49" s="75">
        <f>SUM($H$47:AV47)</f>
        <v>104875.00000000006</v>
      </c>
      <c r="AW49" s="75">
        <f>SUM($H$47:AW47)</f>
        <v>104875.00000000006</v>
      </c>
      <c r="AX49" s="75">
        <f>SUM($H$47:AX47)</f>
        <v>165250.00000000006</v>
      </c>
      <c r="AY49" s="75">
        <f>SUM($H$47:AY47)</f>
        <v>165250.00000000006</v>
      </c>
      <c r="AZ49" s="75">
        <f>SUM($H$47:AZ47)</f>
        <v>165250.00000000006</v>
      </c>
      <c r="BA49" s="75">
        <f>SUM($H$47:BA47)</f>
        <v>225625.00000000006</v>
      </c>
      <c r="BB49" s="75">
        <f>SUM($H$47:BB47)</f>
        <v>225625.00000000006</v>
      </c>
      <c r="BC49" s="75">
        <f>SUM($H$47:BC47)</f>
        <v>225625.00000000006</v>
      </c>
      <c r="BD49" s="75">
        <f>SUM($H$47:BD47)</f>
        <v>286000.00000000006</v>
      </c>
      <c r="BE49" s="75">
        <f>SUM($H$47:BE47)</f>
        <v>286000.00000000006</v>
      </c>
      <c r="BF49" s="75">
        <f>SUM($H$47:BF47)</f>
        <v>286000.00000000006</v>
      </c>
      <c r="BG49" s="75">
        <f>SUM($H$47:BG47)</f>
        <v>346375.00000000006</v>
      </c>
      <c r="BH49" s="75">
        <f>SUM($H$47:BH47)</f>
        <v>346375.00000000006</v>
      </c>
      <c r="BI49" s="75">
        <f>SUM($H$47:BI47)</f>
        <v>346375.00000000006</v>
      </c>
      <c r="BJ49" s="75">
        <f>SUM($H$47:BJ47)</f>
        <v>406750.00000000006</v>
      </c>
      <c r="BK49" s="75">
        <f>SUM($H$47:BK47)</f>
        <v>406750.00000000006</v>
      </c>
      <c r="BL49" s="75">
        <f>SUM($H$47:BL47)</f>
        <v>406750.00000000006</v>
      </c>
      <c r="BM49" s="75">
        <f>SUM($H$47:BM47)</f>
        <v>467125.00000000006</v>
      </c>
      <c r="BN49" s="75">
        <f>SUM($H$47:BN47)</f>
        <v>467125.00000000006</v>
      </c>
      <c r="BO49" s="75">
        <f>SUM($H$47:BO47)</f>
        <v>467125.00000000006</v>
      </c>
      <c r="BP49" s="75">
        <f>SUM($H$47:BP47)</f>
        <v>527500.00000000012</v>
      </c>
      <c r="BQ49" s="75">
        <f>SUM($H$47:BQ47)</f>
        <v>527500.00000000012</v>
      </c>
      <c r="BR49" s="75">
        <f>SUM($H$47:BR47)</f>
        <v>527500.00000000012</v>
      </c>
      <c r="BS49" s="75">
        <f>SUM($H$47:BS47)</f>
        <v>587875.00000000012</v>
      </c>
      <c r="BT49" s="75">
        <f>SUM($H$47:BT47)</f>
        <v>587875.00000000012</v>
      </c>
      <c r="BU49" s="75">
        <f>SUM($H$47:BU47)</f>
        <v>587875.00000000012</v>
      </c>
      <c r="BV49" s="75">
        <f>SUM($H$47:BV47)</f>
        <v>648250.00000000012</v>
      </c>
      <c r="BW49" s="75">
        <f>SUM($H$47:BW47)</f>
        <v>648250.00000000012</v>
      </c>
      <c r="BX49" s="75">
        <f>SUM($H$47:BX47)</f>
        <v>648250.00000000012</v>
      </c>
      <c r="BY49" s="75">
        <f>SUM($H$47:BY47)</f>
        <v>708625.00000000012</v>
      </c>
      <c r="BZ49" s="75">
        <f>SUM($H$47:BZ47)</f>
        <v>708625.00000000012</v>
      </c>
      <c r="CA49" s="75">
        <f>SUM($H$47:CA47)</f>
        <v>708625.00000000012</v>
      </c>
      <c r="CB49" s="75">
        <f>SUM($H$47:CB47)</f>
        <v>769000.00000000012</v>
      </c>
      <c r="CC49" s="75">
        <f>SUM($H$47:CC47)</f>
        <v>769000.00000000012</v>
      </c>
      <c r="CD49" s="75">
        <f>SUM($H$47:CD47)</f>
        <v>769000.00000000012</v>
      </c>
      <c r="CE49" s="75">
        <f>SUM($H$47:CE47)</f>
        <v>829375.00000000012</v>
      </c>
      <c r="CF49" s="75">
        <f>SUM($H$47:CF47)</f>
        <v>829375.00000000012</v>
      </c>
      <c r="CG49" s="75">
        <f>SUM($H$47:CG47)</f>
        <v>829375.00000000012</v>
      </c>
      <c r="CH49" s="75">
        <f>SUM($H$47:CH47)</f>
        <v>889750.00000000012</v>
      </c>
      <c r="CI49" s="75">
        <f>SUM($H$47:CI47)</f>
        <v>889750.00000000012</v>
      </c>
      <c r="CJ49" s="75">
        <f>SUM($H$47:CJ47)</f>
        <v>889750.00000000012</v>
      </c>
      <c r="CK49" s="75">
        <f>SUM($H$47:CK47)</f>
        <v>950125.00000000012</v>
      </c>
      <c r="CL49" s="75">
        <f>SUM($H$47:CL47)</f>
        <v>950125.00000000012</v>
      </c>
      <c r="CM49" s="75">
        <f>SUM($H$47:CM47)</f>
        <v>950125.00000000012</v>
      </c>
      <c r="CN49" s="75">
        <f>SUM($H$47:CN47)</f>
        <v>1010500.0000000001</v>
      </c>
      <c r="CO49" s="75">
        <f>SUM($H$47:CO47)</f>
        <v>1010500.0000000001</v>
      </c>
      <c r="CP49" s="75">
        <f>SUM($H$47:CP47)</f>
        <v>1010500.0000000001</v>
      </c>
      <c r="CQ49" s="75">
        <f>SUM($H$47:CQ47)</f>
        <v>1070875.0000000002</v>
      </c>
      <c r="CR49" s="75">
        <f>SUM($H$47:CR47)</f>
        <v>1070875.0000000002</v>
      </c>
      <c r="CS49" s="75">
        <f>SUM($H$47:CS47)</f>
        <v>1070875.0000000002</v>
      </c>
      <c r="CT49" s="75">
        <f>SUM($H$47:CT47)</f>
        <v>1131250.0000000002</v>
      </c>
      <c r="CU49" s="75">
        <f>SUM($H$47:CU47)</f>
        <v>1131250.0000000002</v>
      </c>
      <c r="CV49" s="75">
        <f>SUM($H$47:CV47)</f>
        <v>1131250.0000000002</v>
      </c>
      <c r="CW49" s="75">
        <f>SUM($H$47:CW47)</f>
        <v>1191625.0000000002</v>
      </c>
      <c r="CX49" s="75">
        <f>SUM($H$47:CX47)</f>
        <v>1191625.0000000002</v>
      </c>
      <c r="CY49" s="75">
        <f>SUM($H$47:CY47)</f>
        <v>1191625.0000000002</v>
      </c>
      <c r="CZ49" s="75">
        <f>SUM($H$47:CZ47)</f>
        <v>1252000.0000000002</v>
      </c>
      <c r="DA49" s="75">
        <f>SUM($H$47:DA47)</f>
        <v>1252000.0000000002</v>
      </c>
      <c r="DB49" s="75">
        <f>SUM($H$47:DB47)</f>
        <v>1252000.0000000002</v>
      </c>
      <c r="DC49" s="75">
        <f>SUM($H$47:DC47)</f>
        <v>1312375.0000000002</v>
      </c>
      <c r="DD49" s="75">
        <f>SUM($H$47:DD47)</f>
        <v>1312375.0000000002</v>
      </c>
      <c r="DE49" s="75">
        <f>SUM($H$47:DE47)</f>
        <v>1312375.0000000002</v>
      </c>
      <c r="DF49" s="75">
        <f>SUM($H$47:DF47)</f>
        <v>1372750.0000000002</v>
      </c>
      <c r="DG49" s="75">
        <f>SUM($H$47:DG47)</f>
        <v>1372750.0000000002</v>
      </c>
      <c r="DH49" s="75">
        <f>SUM($H$47:DH47)</f>
        <v>1372750.0000000002</v>
      </c>
      <c r="DI49" s="75">
        <f>SUM($H$47:DI47)</f>
        <v>1433125.0000000002</v>
      </c>
      <c r="DJ49" s="75">
        <f>SUM($H$47:DJ47)</f>
        <v>1433125.0000000002</v>
      </c>
      <c r="DK49" s="75">
        <f>SUM($H$47:DK47)</f>
        <v>1433125.0000000002</v>
      </c>
      <c r="DL49" s="75">
        <f>SUM($H$47:DL47)</f>
        <v>1493500.0000000002</v>
      </c>
      <c r="DM49" s="75">
        <f>SUM($H$47:DM47)</f>
        <v>1493500.0000000002</v>
      </c>
      <c r="DN49" s="75">
        <f>SUM($H$47:DN47)</f>
        <v>1493500.0000000002</v>
      </c>
      <c r="DO49" s="75">
        <f>SUM($H$47:DO47)</f>
        <v>1553875.0000000002</v>
      </c>
      <c r="DP49" s="75">
        <f>SUM($H$47:DP47)</f>
        <v>1553875.0000000002</v>
      </c>
      <c r="DQ49" s="75">
        <f>SUM($H$47:DQ47)</f>
        <v>1553875.0000000002</v>
      </c>
      <c r="DR49" s="75">
        <f>SUM($H$47:DR47)</f>
        <v>1614250.0000000002</v>
      </c>
      <c r="DS49" s="75">
        <f>SUM($H$47:DS47)</f>
        <v>1614250.0000000002</v>
      </c>
      <c r="DT49" s="75">
        <f>SUM($H$47:DT47)</f>
        <v>1614250.0000000002</v>
      </c>
      <c r="DU49" s="75">
        <f>SUM($H$47:DU47)</f>
        <v>1674625.0000000002</v>
      </c>
      <c r="DV49" s="75">
        <f>SUM($H$47:DV47)</f>
        <v>1674625.0000000002</v>
      </c>
      <c r="DW49" s="75">
        <f>SUM($H$47:DW47)</f>
        <v>1674625.0000000002</v>
      </c>
      <c r="DX49" s="75">
        <f>SUM($H$47:DX47)</f>
        <v>1735000.0000000002</v>
      </c>
    </row>
    <row r="50" spans="2:130" s="60" customFormat="1" hidden="1" outlineLevel="1" x14ac:dyDescent="0.45">
      <c r="B50" s="60" t="s">
        <v>206</v>
      </c>
      <c r="H50" s="75">
        <f>H60</f>
        <v>-680000</v>
      </c>
      <c r="I50" s="75">
        <f>SUM($H$60:I60)</f>
        <v>-680000</v>
      </c>
      <c r="J50" s="75">
        <f>SUM($H$60:J60)</f>
        <v>-680000</v>
      </c>
      <c r="K50" s="75">
        <f>SUM($H$60:K60)</f>
        <v>-621432.47495471151</v>
      </c>
      <c r="L50" s="75">
        <f>SUM($H$60:L60)</f>
        <v>-621432.47495471151</v>
      </c>
      <c r="M50" s="75">
        <f>SUM($H$60:M60)</f>
        <v>-621432.47495471151</v>
      </c>
      <c r="N50" s="75">
        <f>SUM($H$60:N60)</f>
        <v>-564618.31363081106</v>
      </c>
      <c r="O50" s="75">
        <f>SUM($H$60:O60)</f>
        <v>-564618.31363081106</v>
      </c>
      <c r="P50" s="75">
        <f>SUM($H$60:P60)</f>
        <v>-564618.31363081106</v>
      </c>
      <c r="Q50" s="75">
        <f>SUM($H$60:Q60)</f>
        <v>-509505.02474858169</v>
      </c>
      <c r="R50" s="75">
        <f>SUM($H$60:R60)</f>
        <v>-509505.02474858169</v>
      </c>
      <c r="S50" s="75">
        <f>SUM($H$60:S60)</f>
        <v>-509505.02474858169</v>
      </c>
      <c r="T50" s="75">
        <f>SUM($H$60:T60)</f>
        <v>-456041.68848459516</v>
      </c>
      <c r="U50" s="75">
        <f>SUM($H$60:U60)</f>
        <v>-456041.68848459516</v>
      </c>
      <c r="V50" s="75">
        <f>SUM($H$60:V60)</f>
        <v>-456041.68848459516</v>
      </c>
      <c r="W50" s="75">
        <f>SUM($H$60:W60)</f>
        <v>-404178.90942628111</v>
      </c>
      <c r="X50" s="75">
        <f>SUM($H$60:X60)</f>
        <v>-404178.90942628111</v>
      </c>
      <c r="Y50" s="75">
        <f>SUM($H$60:Y60)</f>
        <v>-404178.90942628111</v>
      </c>
      <c r="Z50" s="75">
        <f>SUM($H$60:Z60)</f>
        <v>-353868.77093491767</v>
      </c>
      <c r="AA50" s="75">
        <f>SUM($H$60:AA60)</f>
        <v>-353868.77093491767</v>
      </c>
      <c r="AB50" s="75">
        <f>SUM($H$60:AB60)</f>
        <v>-353868.77093491767</v>
      </c>
      <c r="AC50" s="75">
        <f>SUM($H$60:AC60)</f>
        <v>-305064.79087487858</v>
      </c>
      <c r="AD50" s="75">
        <f>SUM($H$60:AD60)</f>
        <v>-305064.79087487858</v>
      </c>
      <c r="AE50" s="75">
        <f>SUM($H$60:AE60)</f>
        <v>-305064.79087487858</v>
      </c>
      <c r="AF50" s="75">
        <f>SUM($H$60:AF60)</f>
        <v>-257721.87866823518</v>
      </c>
      <c r="AG50" s="75">
        <f>SUM($H$60:AG60)</f>
        <v>-257721.87866823518</v>
      </c>
      <c r="AH50" s="75">
        <f>SUM($H$60:AH60)</f>
        <v>-257721.87866823518</v>
      </c>
      <c r="AI50" s="75">
        <f>SUM($H$60:AI60)</f>
        <v>-211796.2936350347</v>
      </c>
      <c r="AJ50" s="75">
        <f>SUM($H$60:AJ60)</f>
        <v>-211796.2936350347</v>
      </c>
      <c r="AK50" s="75">
        <f>SUM($H$60:AK60)</f>
        <v>-211796.2936350347</v>
      </c>
      <c r="AL50" s="75">
        <f>SUM($H$60:AL60)</f>
        <v>-167245.60458076565</v>
      </c>
      <c r="AM50" s="75">
        <f>SUM($H$60:AM60)</f>
        <v>-167245.60458076565</v>
      </c>
      <c r="AN50" s="75">
        <f>SUM($H$60:AN60)</f>
        <v>-167245.60458076565</v>
      </c>
      <c r="AO50" s="75">
        <f>SUM($H$60:AO60)</f>
        <v>-124028.6505936723</v>
      </c>
      <c r="AP50" s="75">
        <f>SUM($H$60:AP60)</f>
        <v>-124028.6505936723</v>
      </c>
      <c r="AQ50" s="75">
        <f>SUM($H$60:AQ60)</f>
        <v>-124028.6505936723</v>
      </c>
      <c r="AR50" s="75">
        <f>SUM($H$60:AR60)</f>
        <v>-82105.503015698487</v>
      </c>
      <c r="AS50" s="75">
        <f>SUM($H$60:AS60)</f>
        <v>-82105.503015698487</v>
      </c>
      <c r="AT50" s="75">
        <f>SUM($H$60:AT60)</f>
        <v>-82105.503015698487</v>
      </c>
      <c r="AU50" s="75">
        <f>SUM($H$60:AU60)</f>
        <v>-41437.428551925332</v>
      </c>
      <c r="AV50" s="75">
        <f>SUM($H$60:AV60)</f>
        <v>-41437.428551925332</v>
      </c>
      <c r="AW50" s="75">
        <f>SUM($H$60:AW60)</f>
        <v>-41437.428551925332</v>
      </c>
      <c r="AX50" s="75">
        <f>SUM($H$60:AX60)</f>
        <v>-1986.8534844190872</v>
      </c>
      <c r="AY50" s="75">
        <f>SUM($H$60:AY60)</f>
        <v>-1986.8534844190872</v>
      </c>
      <c r="AZ50" s="75">
        <f>SUM($H$60:AZ60)</f>
        <v>-1986.8534844190872</v>
      </c>
      <c r="BA50" s="75">
        <f>SUM($H$60:BA60)</f>
        <v>36282.671042573937</v>
      </c>
      <c r="BB50" s="75">
        <f>SUM($H$60:BB60)</f>
        <v>36282.671042573937</v>
      </c>
      <c r="BC50" s="75">
        <f>SUM($H$60:BC60)</f>
        <v>36282.671042573937</v>
      </c>
      <c r="BD50" s="75">
        <f>SUM($H$60:BD60)</f>
        <v>73406.502698158933</v>
      </c>
      <c r="BE50" s="75">
        <f>SUM($H$60:BE60)</f>
        <v>73406.502698158933</v>
      </c>
      <c r="BF50" s="75">
        <f>SUM($H$60:BF60)</f>
        <v>73406.502698158933</v>
      </c>
      <c r="BG50" s="75">
        <f>SUM($H$60:BG60)</f>
        <v>109418.94063216385</v>
      </c>
      <c r="BH50" s="75">
        <f>SUM($H$60:BH60)</f>
        <v>109418.94063216385</v>
      </c>
      <c r="BI50" s="75">
        <f>SUM($H$60:BI60)</f>
        <v>109418.94063216385</v>
      </c>
      <c r="BJ50" s="75">
        <f>SUM($H$60:BJ60)</f>
        <v>144353.25716453203</v>
      </c>
      <c r="BK50" s="75">
        <f>SUM($H$60:BK60)</f>
        <v>144353.25716453203</v>
      </c>
      <c r="BL50" s="75">
        <f>SUM($H$60:BL60)</f>
        <v>144353.25716453203</v>
      </c>
      <c r="BM50" s="75">
        <f>SUM($H$60:BM60)</f>
        <v>178241.72852601454</v>
      </c>
      <c r="BN50" s="75">
        <f>SUM($H$60:BN60)</f>
        <v>178241.72852601454</v>
      </c>
      <c r="BO50" s="75">
        <f>SUM($H$60:BO60)</f>
        <v>178241.72852601454</v>
      </c>
      <c r="BP50" s="75">
        <f>SUM($H$60:BP60)</f>
        <v>211115.66467856392</v>
      </c>
      <c r="BQ50" s="75">
        <f>SUM($H$60:BQ60)</f>
        <v>211115.66467856392</v>
      </c>
      <c r="BR50" s="75">
        <f>SUM($H$60:BR60)</f>
        <v>211115.66467856392</v>
      </c>
      <c r="BS50" s="75">
        <f>SUM($H$60:BS60)</f>
        <v>243005.43824298045</v>
      </c>
      <c r="BT50" s="75">
        <f>SUM($H$60:BT60)</f>
        <v>243005.43824298045</v>
      </c>
      <c r="BU50" s="75">
        <f>SUM($H$60:BU60)</f>
        <v>243005.43824298045</v>
      </c>
      <c r="BV50" s="75">
        <f>SUM($H$60:BV60)</f>
        <v>273940.51256053813</v>
      </c>
      <c r="BW50" s="75">
        <f>SUM($H$60:BW60)</f>
        <v>273940.51256053813</v>
      </c>
      <c r="BX50" s="75">
        <f>SUM($H$60:BX60)</f>
        <v>273940.51256053813</v>
      </c>
      <c r="BY50" s="75">
        <f>SUM($H$60:BY60)</f>
        <v>303949.46891451604</v>
      </c>
      <c r="BZ50" s="75">
        <f>SUM($H$60:BZ60)</f>
        <v>303949.46891451604</v>
      </c>
      <c r="CA50" s="75">
        <f>SUM($H$60:CA60)</f>
        <v>303949.46891451604</v>
      </c>
      <c r="CB50" s="75">
        <f>SUM($H$60:CB60)</f>
        <v>333060.03293678636</v>
      </c>
      <c r="CC50" s="75">
        <f>SUM($H$60:CC60)</f>
        <v>333060.03293678636</v>
      </c>
      <c r="CD50" s="75">
        <f>SUM($H$60:CD60)</f>
        <v>333060.03293678636</v>
      </c>
      <c r="CE50" s="75">
        <f>SUM($H$60:CE60)</f>
        <v>361299.10022385535</v>
      </c>
      <c r="CF50" s="75">
        <f>SUM($H$60:CF60)</f>
        <v>361299.10022385535</v>
      </c>
      <c r="CG50" s="75">
        <f>SUM($H$60:CG60)</f>
        <v>361299.10022385535</v>
      </c>
      <c r="CH50" s="75">
        <f>SUM($H$60:CH60)</f>
        <v>388692.76118602511</v>
      </c>
      <c r="CI50" s="75">
        <f>SUM($H$60:CI60)</f>
        <v>388692.76118602511</v>
      </c>
      <c r="CJ50" s="75">
        <f>SUM($H$60:CJ60)</f>
        <v>388692.76118602511</v>
      </c>
      <c r="CK50" s="75">
        <f>SUM($H$60:CK60)</f>
        <v>415266.32515263406</v>
      </c>
      <c r="CL50" s="75">
        <f>SUM($H$60:CL60)</f>
        <v>415266.32515263406</v>
      </c>
      <c r="CM50" s="75">
        <f>SUM($H$60:CM60)</f>
        <v>415266.32515263406</v>
      </c>
      <c r="CN50" s="75">
        <f>SUM($H$60:CN60)</f>
        <v>441044.34375564766</v>
      </c>
      <c r="CO50" s="75">
        <f>SUM($H$60:CO60)</f>
        <v>441044.34375564766</v>
      </c>
      <c r="CP50" s="75">
        <f>SUM($H$60:CP60)</f>
        <v>441044.34375564766</v>
      </c>
      <c r="CQ50" s="75">
        <f>SUM($H$60:CQ60)</f>
        <v>466050.63361320307</v>
      </c>
      <c r="CR50" s="75">
        <f>SUM($H$60:CR60)</f>
        <v>466050.63361320307</v>
      </c>
      <c r="CS50" s="75">
        <f>SUM($H$60:CS60)</f>
        <v>466050.63361320307</v>
      </c>
      <c r="CT50" s="75">
        <f>SUM($H$60:CT60)</f>
        <v>490308.29833406635</v>
      </c>
      <c r="CU50" s="75">
        <f>SUM($H$60:CU60)</f>
        <v>490308.29833406635</v>
      </c>
      <c r="CV50" s="75">
        <f>SUM($H$60:CV60)</f>
        <v>490308.29833406635</v>
      </c>
      <c r="CW50" s="75">
        <f>SUM($H$60:CW60)</f>
        <v>513839.74986333126</v>
      </c>
      <c r="CX50" s="75">
        <f>SUM($H$60:CX60)</f>
        <v>513839.74986333126</v>
      </c>
      <c r="CY50" s="75">
        <f>SUM($H$60:CY60)</f>
        <v>513839.74986333126</v>
      </c>
      <c r="CZ50" s="75">
        <f>SUM($H$60:CZ60)</f>
        <v>536666.72918908228</v>
      </c>
      <c r="DA50" s="75">
        <f>SUM($H$60:DA60)</f>
        <v>536666.72918908228</v>
      </c>
      <c r="DB50" s="75">
        <f>SUM($H$60:DB60)</f>
        <v>536666.72918908228</v>
      </c>
      <c r="DC50" s="75">
        <f>SUM($H$60:DC60)</f>
        <v>558810.32642915193</v>
      </c>
      <c r="DD50" s="75">
        <f>SUM($H$60:DD60)</f>
        <v>558810.32642915193</v>
      </c>
      <c r="DE50" s="75">
        <f>SUM($H$60:DE60)</f>
        <v>558810.32642915193</v>
      </c>
      <c r="DF50" s="75">
        <f>SUM($H$60:DF60)</f>
        <v>580291.00031653175</v>
      </c>
      <c r="DG50" s="75">
        <f>SUM($H$60:DG60)</f>
        <v>580291.00031653175</v>
      </c>
      <c r="DH50" s="75">
        <f>SUM($H$60:DH60)</f>
        <v>580291.00031653175</v>
      </c>
      <c r="DI50" s="75">
        <f>SUM($H$60:DI60)</f>
        <v>601128.59710143926</v>
      </c>
      <c r="DJ50" s="75">
        <f>SUM($H$60:DJ60)</f>
        <v>601128.59710143926</v>
      </c>
      <c r="DK50" s="75">
        <f>SUM($H$60:DK60)</f>
        <v>601128.59710143926</v>
      </c>
      <c r="DL50" s="75">
        <f>SUM($H$60:DL60)</f>
        <v>621342.36888750456</v>
      </c>
      <c r="DM50" s="75">
        <f>SUM($H$60:DM60)</f>
        <v>621342.36888750456</v>
      </c>
      <c r="DN50" s="75">
        <f>SUM($H$60:DN60)</f>
        <v>621342.36888750456</v>
      </c>
      <c r="DO50" s="75">
        <f>SUM($H$60:DO60)</f>
        <v>640950.99141901801</v>
      </c>
      <c r="DP50" s="75">
        <f>SUM($H$60:DP60)</f>
        <v>640950.99141901801</v>
      </c>
      <c r="DQ50" s="75">
        <f>SUM($H$60:DQ60)</f>
        <v>640950.99141901801</v>
      </c>
      <c r="DR50" s="75">
        <f>SUM($H$60:DR60)</f>
        <v>659972.58133567264</v>
      </c>
      <c r="DS50" s="75">
        <f>SUM($H$60:DS60)</f>
        <v>659972.58133567264</v>
      </c>
      <c r="DT50" s="75">
        <f>SUM($H$60:DT60)</f>
        <v>659972.58133567264</v>
      </c>
      <c r="DU50" s="75">
        <f>SUM($H$60:DU60)</f>
        <v>678424.71291074296</v>
      </c>
      <c r="DV50" s="75">
        <f>SUM($H$60:DV60)</f>
        <v>678424.71291074296</v>
      </c>
      <c r="DW50" s="75">
        <f>SUM($H$60:DW60)</f>
        <v>678424.71291074296</v>
      </c>
      <c r="DX50" s="75">
        <f>SUM($H$60:DX60)</f>
        <v>696324.43428816565</v>
      </c>
    </row>
    <row r="51" spans="2:130" ht="13.9" collapsed="1" x14ac:dyDescent="0.45">
      <c r="B51" s="11" t="s">
        <v>165</v>
      </c>
      <c r="C51" s="11"/>
      <c r="D51" s="11"/>
      <c r="E51" s="11"/>
      <c r="F51" s="11"/>
      <c r="G51" s="11"/>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row>
    <row r="52" spans="2:130" x14ac:dyDescent="0.45">
      <c r="B52" s="83" t="s">
        <v>239</v>
      </c>
      <c r="H52" s="117"/>
    </row>
    <row r="53" spans="2:130" x14ac:dyDescent="0.45">
      <c r="B53" s="7" t="s">
        <v>166</v>
      </c>
      <c r="H53" s="33">
        <f t="shared" ref="H53:AM53" si="205">H37</f>
        <v>-136000</v>
      </c>
      <c r="I53" s="33">
        <f t="shared" si="205"/>
        <v>0</v>
      </c>
      <c r="J53" s="33">
        <f t="shared" si="205"/>
        <v>0</v>
      </c>
      <c r="K53" s="33">
        <f t="shared" si="205"/>
        <v>8525.0000000000109</v>
      </c>
      <c r="L53" s="33">
        <f t="shared" si="205"/>
        <v>0</v>
      </c>
      <c r="M53" s="33">
        <f t="shared" si="205"/>
        <v>0</v>
      </c>
      <c r="N53" s="33">
        <f t="shared" si="205"/>
        <v>9091.6666666666788</v>
      </c>
      <c r="O53" s="33">
        <f t="shared" si="205"/>
        <v>0</v>
      </c>
      <c r="P53" s="33">
        <f t="shared" si="205"/>
        <v>0</v>
      </c>
      <c r="Q53" s="33">
        <f t="shared" si="205"/>
        <v>9658.333333333343</v>
      </c>
      <c r="R53" s="33">
        <f t="shared" si="205"/>
        <v>0</v>
      </c>
      <c r="S53" s="33">
        <f t="shared" si="205"/>
        <v>0</v>
      </c>
      <c r="T53" s="33">
        <f t="shared" si="205"/>
        <v>10225.000000000011</v>
      </c>
      <c r="U53" s="33">
        <f t="shared" si="205"/>
        <v>0</v>
      </c>
      <c r="V53" s="33">
        <f t="shared" si="205"/>
        <v>0</v>
      </c>
      <c r="W53" s="33">
        <f t="shared" si="205"/>
        <v>10791.666666666677</v>
      </c>
      <c r="X53" s="33">
        <f t="shared" si="205"/>
        <v>0</v>
      </c>
      <c r="Y53" s="33">
        <f t="shared" si="205"/>
        <v>0</v>
      </c>
      <c r="Z53" s="33">
        <f t="shared" si="205"/>
        <v>11358.333333333345</v>
      </c>
      <c r="AA53" s="33">
        <f t="shared" si="205"/>
        <v>0</v>
      </c>
      <c r="AB53" s="33">
        <f t="shared" si="205"/>
        <v>0</v>
      </c>
      <c r="AC53" s="33">
        <f t="shared" si="205"/>
        <v>11925.000000000011</v>
      </c>
      <c r="AD53" s="33">
        <f t="shared" si="205"/>
        <v>0</v>
      </c>
      <c r="AE53" s="33">
        <f t="shared" si="205"/>
        <v>0</v>
      </c>
      <c r="AF53" s="33">
        <f t="shared" si="205"/>
        <v>12491.666666666677</v>
      </c>
      <c r="AG53" s="33">
        <f t="shared" si="205"/>
        <v>0</v>
      </c>
      <c r="AH53" s="33">
        <f t="shared" si="205"/>
        <v>0</v>
      </c>
      <c r="AI53" s="33">
        <f t="shared" si="205"/>
        <v>13058.333333333345</v>
      </c>
      <c r="AJ53" s="33">
        <f t="shared" si="205"/>
        <v>0</v>
      </c>
      <c r="AK53" s="33">
        <f t="shared" si="205"/>
        <v>0</v>
      </c>
      <c r="AL53" s="33">
        <f t="shared" si="205"/>
        <v>13625.000000000011</v>
      </c>
      <c r="AM53" s="33">
        <f t="shared" si="205"/>
        <v>0</v>
      </c>
      <c r="AN53" s="33">
        <f t="shared" ref="AN53:BS53" si="206">AN37</f>
        <v>0</v>
      </c>
      <c r="AO53" s="33">
        <f t="shared" si="206"/>
        <v>14191.666666666679</v>
      </c>
      <c r="AP53" s="33">
        <f t="shared" si="206"/>
        <v>0</v>
      </c>
      <c r="AQ53" s="33">
        <f t="shared" si="206"/>
        <v>0</v>
      </c>
      <c r="AR53" s="33">
        <f t="shared" si="206"/>
        <v>14758.333333333345</v>
      </c>
      <c r="AS53" s="33">
        <f t="shared" si="206"/>
        <v>0</v>
      </c>
      <c r="AT53" s="33">
        <f t="shared" si="206"/>
        <v>0</v>
      </c>
      <c r="AU53" s="33">
        <f t="shared" si="206"/>
        <v>60375.000000000015</v>
      </c>
      <c r="AV53" s="33">
        <f t="shared" si="206"/>
        <v>0</v>
      </c>
      <c r="AW53" s="33">
        <f t="shared" si="206"/>
        <v>0</v>
      </c>
      <c r="AX53" s="33">
        <f t="shared" si="206"/>
        <v>60375.000000000015</v>
      </c>
      <c r="AY53" s="33">
        <f t="shared" si="206"/>
        <v>0</v>
      </c>
      <c r="AZ53" s="33">
        <f t="shared" si="206"/>
        <v>0</v>
      </c>
      <c r="BA53" s="33">
        <f t="shared" si="206"/>
        <v>60375.000000000015</v>
      </c>
      <c r="BB53" s="33">
        <f t="shared" si="206"/>
        <v>0</v>
      </c>
      <c r="BC53" s="33">
        <f t="shared" si="206"/>
        <v>0</v>
      </c>
      <c r="BD53" s="33">
        <f t="shared" si="206"/>
        <v>60375.000000000015</v>
      </c>
      <c r="BE53" s="33">
        <f t="shared" si="206"/>
        <v>0</v>
      </c>
      <c r="BF53" s="33">
        <f t="shared" si="206"/>
        <v>0</v>
      </c>
      <c r="BG53" s="33">
        <f t="shared" si="206"/>
        <v>60375.000000000015</v>
      </c>
      <c r="BH53" s="33">
        <f t="shared" si="206"/>
        <v>0</v>
      </c>
      <c r="BI53" s="33">
        <f t="shared" si="206"/>
        <v>0</v>
      </c>
      <c r="BJ53" s="33">
        <f t="shared" si="206"/>
        <v>60375.000000000015</v>
      </c>
      <c r="BK53" s="33">
        <f t="shared" si="206"/>
        <v>0</v>
      </c>
      <c r="BL53" s="33">
        <f t="shared" si="206"/>
        <v>0</v>
      </c>
      <c r="BM53" s="33">
        <f t="shared" si="206"/>
        <v>60375.000000000015</v>
      </c>
      <c r="BN53" s="33">
        <f t="shared" si="206"/>
        <v>0</v>
      </c>
      <c r="BO53" s="33">
        <f t="shared" si="206"/>
        <v>0</v>
      </c>
      <c r="BP53" s="33">
        <f t="shared" si="206"/>
        <v>60375.000000000015</v>
      </c>
      <c r="BQ53" s="33">
        <f t="shared" si="206"/>
        <v>0</v>
      </c>
      <c r="BR53" s="33">
        <f t="shared" si="206"/>
        <v>0</v>
      </c>
      <c r="BS53" s="33">
        <f t="shared" si="206"/>
        <v>60375.000000000015</v>
      </c>
      <c r="BT53" s="33">
        <f t="shared" ref="BT53:CY53" si="207">BT37</f>
        <v>0</v>
      </c>
      <c r="BU53" s="33">
        <f t="shared" si="207"/>
        <v>0</v>
      </c>
      <c r="BV53" s="33">
        <f t="shared" si="207"/>
        <v>60375.000000000015</v>
      </c>
      <c r="BW53" s="33">
        <f t="shared" si="207"/>
        <v>0</v>
      </c>
      <c r="BX53" s="33">
        <f t="shared" si="207"/>
        <v>0</v>
      </c>
      <c r="BY53" s="33">
        <f t="shared" si="207"/>
        <v>60375.000000000015</v>
      </c>
      <c r="BZ53" s="33">
        <f t="shared" si="207"/>
        <v>0</v>
      </c>
      <c r="CA53" s="33">
        <f t="shared" si="207"/>
        <v>0</v>
      </c>
      <c r="CB53" s="33">
        <f t="shared" si="207"/>
        <v>60375.000000000015</v>
      </c>
      <c r="CC53" s="33">
        <f t="shared" si="207"/>
        <v>0</v>
      </c>
      <c r="CD53" s="33">
        <f t="shared" si="207"/>
        <v>0</v>
      </c>
      <c r="CE53" s="33">
        <f t="shared" si="207"/>
        <v>60375.000000000015</v>
      </c>
      <c r="CF53" s="33">
        <f t="shared" si="207"/>
        <v>0</v>
      </c>
      <c r="CG53" s="33">
        <f t="shared" si="207"/>
        <v>0</v>
      </c>
      <c r="CH53" s="33">
        <f t="shared" si="207"/>
        <v>60375.000000000015</v>
      </c>
      <c r="CI53" s="33">
        <f t="shared" si="207"/>
        <v>0</v>
      </c>
      <c r="CJ53" s="33">
        <f t="shared" si="207"/>
        <v>0</v>
      </c>
      <c r="CK53" s="33">
        <f t="shared" si="207"/>
        <v>60375.000000000015</v>
      </c>
      <c r="CL53" s="33">
        <f t="shared" si="207"/>
        <v>0</v>
      </c>
      <c r="CM53" s="33">
        <f t="shared" si="207"/>
        <v>0</v>
      </c>
      <c r="CN53" s="33">
        <f t="shared" si="207"/>
        <v>60375.000000000015</v>
      </c>
      <c r="CO53" s="33">
        <f t="shared" si="207"/>
        <v>0</v>
      </c>
      <c r="CP53" s="33">
        <f t="shared" si="207"/>
        <v>0</v>
      </c>
      <c r="CQ53" s="33">
        <f t="shared" si="207"/>
        <v>60375.000000000015</v>
      </c>
      <c r="CR53" s="33">
        <f t="shared" si="207"/>
        <v>0</v>
      </c>
      <c r="CS53" s="33">
        <f t="shared" si="207"/>
        <v>0</v>
      </c>
      <c r="CT53" s="33">
        <f t="shared" si="207"/>
        <v>60375.000000000015</v>
      </c>
      <c r="CU53" s="33">
        <f t="shared" si="207"/>
        <v>0</v>
      </c>
      <c r="CV53" s="33">
        <f t="shared" si="207"/>
        <v>0</v>
      </c>
      <c r="CW53" s="33">
        <f t="shared" si="207"/>
        <v>60375.000000000015</v>
      </c>
      <c r="CX53" s="33">
        <f t="shared" si="207"/>
        <v>0</v>
      </c>
      <c r="CY53" s="33">
        <f t="shared" si="207"/>
        <v>0</v>
      </c>
      <c r="CZ53" s="33">
        <f t="shared" ref="CZ53:DX53" si="208">CZ37</f>
        <v>60375.000000000015</v>
      </c>
      <c r="DA53" s="33">
        <f t="shared" si="208"/>
        <v>0</v>
      </c>
      <c r="DB53" s="33">
        <f t="shared" si="208"/>
        <v>0</v>
      </c>
      <c r="DC53" s="33">
        <f t="shared" si="208"/>
        <v>60375.000000000015</v>
      </c>
      <c r="DD53" s="33">
        <f t="shared" si="208"/>
        <v>0</v>
      </c>
      <c r="DE53" s="33">
        <f t="shared" si="208"/>
        <v>0</v>
      </c>
      <c r="DF53" s="33">
        <f t="shared" si="208"/>
        <v>60375.000000000015</v>
      </c>
      <c r="DG53" s="33">
        <f t="shared" si="208"/>
        <v>0</v>
      </c>
      <c r="DH53" s="33">
        <f t="shared" si="208"/>
        <v>0</v>
      </c>
      <c r="DI53" s="33">
        <f t="shared" si="208"/>
        <v>60375.000000000015</v>
      </c>
      <c r="DJ53" s="33">
        <f t="shared" si="208"/>
        <v>0</v>
      </c>
      <c r="DK53" s="33">
        <f t="shared" si="208"/>
        <v>0</v>
      </c>
      <c r="DL53" s="33">
        <f t="shared" si="208"/>
        <v>60375.000000000015</v>
      </c>
      <c r="DM53" s="33">
        <f t="shared" si="208"/>
        <v>0</v>
      </c>
      <c r="DN53" s="33">
        <f t="shared" si="208"/>
        <v>0</v>
      </c>
      <c r="DO53" s="33">
        <f t="shared" si="208"/>
        <v>60375.000000000015</v>
      </c>
      <c r="DP53" s="33">
        <f t="shared" si="208"/>
        <v>0</v>
      </c>
      <c r="DQ53" s="33">
        <f t="shared" si="208"/>
        <v>0</v>
      </c>
      <c r="DR53" s="33">
        <f t="shared" si="208"/>
        <v>60375.000000000015</v>
      </c>
      <c r="DS53" s="33">
        <f t="shared" si="208"/>
        <v>0</v>
      </c>
      <c r="DT53" s="33">
        <f t="shared" si="208"/>
        <v>0</v>
      </c>
      <c r="DU53" s="33">
        <f t="shared" si="208"/>
        <v>60375.000000000015</v>
      </c>
      <c r="DV53" s="33">
        <f t="shared" si="208"/>
        <v>0</v>
      </c>
      <c r="DW53" s="33">
        <f t="shared" si="208"/>
        <v>0</v>
      </c>
      <c r="DX53" s="33">
        <f t="shared" si="208"/>
        <v>60375.000000000015</v>
      </c>
    </row>
    <row r="54" spans="2:130" x14ac:dyDescent="0.45">
      <c r="B54" s="7" t="s">
        <v>167</v>
      </c>
      <c r="H54" s="12">
        <v>1</v>
      </c>
      <c r="I54" s="92">
        <f>(1+'Greek Shipping Companies'!$D$24)^(-1/12)</f>
        <v>0.98991956855320218</v>
      </c>
      <c r="J54" s="92">
        <f>I54*(1+'Greek Shipping Companies'!$D$24)^(-1/12)</f>
        <v>0.9799407522045579</v>
      </c>
      <c r="K54" s="92">
        <f>J54*(1+'Greek Shipping Companies'!$D$24)^(-1/12)</f>
        <v>0.97006252663003634</v>
      </c>
      <c r="L54" s="92">
        <f>K54*(1+'Greek Shipping Companies'!$D$24)^(-1/12)</f>
        <v>0.96028387783123481</v>
      </c>
      <c r="M54" s="92">
        <f>L54*(1+'Greek Shipping Companies'!$D$24)^(-1/12)</f>
        <v>0.95060380203129191</v>
      </c>
      <c r="N54" s="92">
        <f>M54*(1+'Greek Shipping Companies'!$D$24)^(-1/12)</f>
        <v>0.94102130557185015</v>
      </c>
      <c r="O54" s="92">
        <f>N54*(1+'Greek Shipping Companies'!$D$24)^(-1/12)</f>
        <v>0.9315354048110569</v>
      </c>
      <c r="P54" s="92">
        <f>O54*(1+'Greek Shipping Companies'!$D$24)^(-1/12)</f>
        <v>0.92214512602259402</v>
      </c>
      <c r="Q54" s="92">
        <f>P54*(1+'Greek Shipping Companies'!$D$24)^(-1/12)</f>
        <v>0.91284950529572451</v>
      </c>
      <c r="R54" s="92">
        <f>Q54*(1+'Greek Shipping Companies'!$D$24)^(-1/12)</f>
        <v>0.90364758843634763</v>
      </c>
      <c r="S54" s="92">
        <f>R54*(1+'Greek Shipping Companies'!$D$24)^(-1/12)</f>
        <v>0.89453843086905083</v>
      </c>
      <c r="T54" s="92">
        <f>S54*(1+'Greek Shipping Companies'!$D$24)^(-1/12)</f>
        <v>0.88552109754014929</v>
      </c>
      <c r="U54" s="92">
        <f>T54*(1+'Greek Shipping Companies'!$D$24)^(-1/12)</f>
        <v>0.87659466282170262</v>
      </c>
      <c r="V54" s="92">
        <f>U54*(1+'Greek Shipping Companies'!$D$24)^(-1/12)</f>
        <v>0.86775821041649959</v>
      </c>
      <c r="W54" s="92">
        <f>V54*(1+'Greek Shipping Companies'!$D$24)^(-1/12)</f>
        <v>0.85901083326400007</v>
      </c>
      <c r="X54" s="92">
        <f>W54*(1+'Greek Shipping Companies'!$D$24)^(-1/12)</f>
        <v>0.85035163344722564</v>
      </c>
      <c r="Y54" s="92">
        <f>X54*(1+'Greek Shipping Companies'!$D$24)^(-1/12)</f>
        <v>0.84177972210058838</v>
      </c>
      <c r="Z54" s="92">
        <f>Y54*(1+'Greek Shipping Companies'!$D$24)^(-1/12)</f>
        <v>0.83329421931864889</v>
      </c>
      <c r="AA54" s="92">
        <f>Z54*(1+'Greek Shipping Companies'!$D$24)^(-1/12)</f>
        <v>0.82489425406579431</v>
      </c>
      <c r="AB54" s="92">
        <f>AA54*(1+'Greek Shipping Companies'!$D$24)^(-1/12)</f>
        <v>0.81657896408682662</v>
      </c>
      <c r="AC54" s="92">
        <f>AB54*(1+'Greek Shipping Companies'!$D$24)^(-1/12)</f>
        <v>0.80834749581845222</v>
      </c>
      <c r="AD54" s="92">
        <f>AC54*(1+'Greek Shipping Companies'!$D$24)^(-1/12)</f>
        <v>0.80019900430166357</v>
      </c>
      <c r="AE54" s="92">
        <f>AD54*(1+'Greek Shipping Companies'!$D$24)^(-1/12)</f>
        <v>0.7921326530950048</v>
      </c>
      <c r="AF54" s="92">
        <f>AE54*(1+'Greek Shipping Companies'!$D$24)^(-1/12)</f>
        <v>0.78414761418871048</v>
      </c>
      <c r="AG54" s="92">
        <f>AF54*(1+'Greek Shipping Companies'!$D$24)^(-1/12)</f>
        <v>0.77624306791971109</v>
      </c>
      <c r="AH54" s="92">
        <f>AG54*(1+'Greek Shipping Companies'!$D$24)^(-1/12)</f>
        <v>0.76841820288749441</v>
      </c>
      <c r="AI54" s="92">
        <f>AH54*(1+'Greek Shipping Companies'!$D$24)^(-1/12)</f>
        <v>0.76067221587081546</v>
      </c>
      <c r="AJ54" s="92">
        <f>AI54*(1+'Greek Shipping Companies'!$D$24)^(-1/12)</f>
        <v>0.75300431174524596</v>
      </c>
      <c r="AK54" s="92">
        <f>AJ54*(1+'Greek Shipping Companies'!$D$24)^(-1/12)</f>
        <v>0.74541370340155488</v>
      </c>
      <c r="AL54" s="92">
        <f>AK54*(1+'Greek Shipping Companies'!$D$24)^(-1/12)</f>
        <v>0.7378996116649118</v>
      </c>
      <c r="AM54" s="92">
        <f>AL54*(1+'Greek Shipping Companies'!$D$24)^(-1/12)</f>
        <v>0.73046126521490495</v>
      </c>
      <c r="AN54" s="92">
        <f>AM54*(1+'Greek Shipping Companies'!$D$24)^(-1/12)</f>
        <v>0.72309790050636491</v>
      </c>
      <c r="AO54" s="92">
        <f>AN54*(1+'Greek Shipping Companies'!$D$24)^(-1/12)</f>
        <v>0.71580876169098706</v>
      </c>
      <c r="AP54" s="92">
        <f>AO54*(1+'Greek Shipping Companies'!$D$24)^(-1/12)</f>
        <v>0.70859310053974378</v>
      </c>
      <c r="AQ54" s="92">
        <f>AP54*(1+'Greek Shipping Companies'!$D$24)^(-1/12)</f>
        <v>0.70145017636607898</v>
      </c>
      <c r="AR54" s="92">
        <f>AQ54*(1+'Greek Shipping Companies'!$D$24)^(-1/12)</f>
        <v>0.69437925594987648</v>
      </c>
      <c r="AS54" s="92">
        <f>AR54*(1+'Greek Shipping Companies'!$D$24)^(-1/12)</f>
        <v>0.68737961346219523</v>
      </c>
      <c r="AT54" s="92">
        <f>AS54*(1+'Greek Shipping Companies'!$D$24)^(-1/12)</f>
        <v>0.6804505303907632</v>
      </c>
      <c r="AU54" s="92">
        <f>AT54*(1+'Greek Shipping Companies'!$D$24)^(-1/12)</f>
        <v>0.67359129546622187</v>
      </c>
      <c r="AV54" s="92">
        <f>AU54*(1+'Greek Shipping Companies'!$D$24)^(-1/12)</f>
        <v>0.66680120458911485</v>
      </c>
      <c r="AW54" s="92">
        <f>AV54*(1+'Greek Shipping Companies'!$D$24)^(-1/12)</f>
        <v>0.66007956075761209</v>
      </c>
      <c r="AX54" s="92">
        <f>AW54*(1+'Greek Shipping Companies'!$D$24)^(-1/12)</f>
        <v>0.65342567399596252</v>
      </c>
      <c r="AY54" s="92">
        <f>AX54*(1+'Greek Shipping Companies'!$D$24)^(-1/12)</f>
        <v>0.64683886128366852</v>
      </c>
      <c r="AZ54" s="92">
        <f>AY54*(1+'Greek Shipping Companies'!$D$24)^(-1/12)</f>
        <v>0.64031844648537373</v>
      </c>
      <c r="BA54" s="92">
        <f>AZ54*(1+'Greek Shipping Companies'!$D$24)^(-1/12)</f>
        <v>0.63386376028145786</v>
      </c>
      <c r="BB54" s="92">
        <f>BA54*(1+'Greek Shipping Companies'!$D$24)^(-1/12)</f>
        <v>0.62747414009933111</v>
      </c>
      <c r="BC54" s="92">
        <f>BB54*(1+'Greek Shipping Companies'!$D$24)^(-1/12)</f>
        <v>0.62114893004542138</v>
      </c>
      <c r="BD54" s="92">
        <f>BC54*(1+'Greek Shipping Companies'!$D$24)^(-1/12)</f>
        <v>0.61488748083784672</v>
      </c>
      <c r="BE54" s="92">
        <f>BD54*(1+'Greek Shipping Companies'!$D$24)^(-1/12)</f>
        <v>0.60868914973976662</v>
      </c>
      <c r="BF54" s="92">
        <f>BE54*(1+'Greek Shipping Companies'!$D$24)^(-1/12)</f>
        <v>0.60255330049340527</v>
      </c>
      <c r="BG54" s="92">
        <f>BF54*(1+'Greek Shipping Companies'!$D$24)^(-1/12)</f>
        <v>0.59647930325473975</v>
      </c>
      <c r="BH54" s="92">
        <f>BG54*(1+'Greek Shipping Companies'!$D$24)^(-1/12)</f>
        <v>0.59046653452884656</v>
      </c>
      <c r="BI54" s="92">
        <f>BH54*(1+'Greek Shipping Companies'!$D$24)^(-1/12)</f>
        <v>0.58451437710590026</v>
      </c>
      <c r="BJ54" s="92">
        <f>BI54*(1+'Greek Shipping Companies'!$D$24)^(-1/12)</f>
        <v>0.57862221999781649</v>
      </c>
      <c r="BK54" s="92">
        <f>BJ54*(1+'Greek Shipping Companies'!$D$24)^(-1/12)</f>
        <v>0.57278945837553452</v>
      </c>
      <c r="BL54" s="92">
        <f>BK54*(1+'Greek Shipping Companies'!$D$24)^(-1/12)</f>
        <v>0.56701549350693148</v>
      </c>
      <c r="BM54" s="92">
        <f>BL54*(1+'Greek Shipping Companies'!$D$24)^(-1/12)</f>
        <v>0.5612997326953626</v>
      </c>
      <c r="BN54" s="92">
        <f>BM54*(1+'Greek Shipping Companies'!$D$24)^(-1/12)</f>
        <v>0.55564158921882101</v>
      </c>
      <c r="BO54" s="92">
        <f>BN54*(1+'Greek Shipping Companies'!$D$24)^(-1/12)</f>
        <v>0.55004048226971092</v>
      </c>
      <c r="BP54" s="92">
        <f>BO54*(1+'Greek Shipping Companies'!$D$24)^(-1/12)</f>
        <v>0.54449583689522751</v>
      </c>
      <c r="BQ54" s="92">
        <f>BP54*(1+'Greek Shipping Companies'!$D$24)^(-1/12)</f>
        <v>0.5390070839383384</v>
      </c>
      <c r="BR54" s="92">
        <f>BQ54*(1+'Greek Shipping Companies'!$D$24)^(-1/12)</f>
        <v>0.53357365997935957</v>
      </c>
      <c r="BS54" s="92">
        <f>BR54*(1+'Greek Shipping Companies'!$D$24)^(-1/12)</f>
        <v>0.52819500727812063</v>
      </c>
      <c r="BT54" s="92">
        <f>BS54*(1+'Greek Shipping Companies'!$D$24)^(-1/12)</f>
        <v>0.52287057371671264</v>
      </c>
      <c r="BU54" s="92">
        <f>BT54*(1+'Greek Shipping Companies'!$D$24)^(-1/12)</f>
        <v>0.51759981274281353</v>
      </c>
      <c r="BV54" s="92">
        <f>BU54*(1+'Greek Shipping Companies'!$D$24)^(-1/12)</f>
        <v>0.51238218331358421</v>
      </c>
      <c r="BW54" s="92">
        <f>BV54*(1+'Greek Shipping Companies'!$D$24)^(-1/12)</f>
        <v>0.507217149840131</v>
      </c>
      <c r="BX54" s="92">
        <f>BW54*(1+'Greek Shipping Companies'!$D$24)^(-1/12)</f>
        <v>0.50210418213252739</v>
      </c>
      <c r="BY54" s="92">
        <f>BX54*(1+'Greek Shipping Companies'!$D$24)^(-1/12)</f>
        <v>0.49704275534538994</v>
      </c>
      <c r="BZ54" s="92">
        <f>BY54*(1+'Greek Shipping Companies'!$D$24)^(-1/12)</f>
        <v>0.49203234992400324</v>
      </c>
      <c r="CA54" s="92">
        <f>BZ54*(1+'Greek Shipping Companies'!$D$24)^(-1/12)</f>
        <v>0.4870724515509875</v>
      </c>
      <c r="CB54" s="92">
        <f>CA54*(1+'Greek Shipping Companies'!$D$24)^(-1/12)</f>
        <v>0.48216255109350403</v>
      </c>
      <c r="CC54" s="92">
        <f>CB54*(1+'Greek Shipping Companies'!$D$24)^(-1/12)</f>
        <v>0.47730214455099279</v>
      </c>
      <c r="CD54" s="92">
        <f>CC54*(1+'Greek Shipping Companies'!$D$24)^(-1/12)</f>
        <v>0.47249073300343691</v>
      </c>
      <c r="CE54" s="92">
        <f>CD54*(1+'Greek Shipping Companies'!$D$24)^(-1/12)</f>
        <v>0.4677278225601485</v>
      </c>
      <c r="CF54" s="92">
        <f>CE54*(1+'Greek Shipping Companies'!$D$24)^(-1/12)</f>
        <v>0.46301292430907093</v>
      </c>
      <c r="CG54" s="92">
        <f>CF54*(1+'Greek Shipping Companies'!$D$24)^(-1/12)</f>
        <v>0.45834555426659196</v>
      </c>
      <c r="CH54" s="92">
        <f>CG54*(1+'Greek Shipping Companies'!$D$24)^(-1/12)</f>
        <v>0.45372523332786302</v>
      </c>
      <c r="CI54" s="92">
        <f>CH54*(1+'Greek Shipping Companies'!$D$24)^(-1/12)</f>
        <v>0.44915148721761916</v>
      </c>
      <c r="CJ54" s="92">
        <f>CI54*(1+'Greek Shipping Companies'!$D$24)^(-1/12)</f>
        <v>0.44462384644149466</v>
      </c>
      <c r="CK54" s="92">
        <f>CJ54*(1+'Greek Shipping Companies'!$D$24)^(-1/12)</f>
        <v>0.44014184623782959</v>
      </c>
      <c r="CL54" s="92">
        <f>CK54*(1+'Greek Shipping Companies'!$D$24)^(-1/12)</f>
        <v>0.43570502652996213</v>
      </c>
      <c r="CM54" s="92">
        <f>CL54*(1+'Greek Shipping Companies'!$D$24)^(-1/12)</f>
        <v>0.4313129318790016</v>
      </c>
      <c r="CN54" s="92">
        <f>CM54*(1+'Greek Shipping Companies'!$D$24)^(-1/12)</f>
        <v>0.42696511143707794</v>
      </c>
      <c r="CO54" s="92">
        <f>CN54*(1+'Greek Shipping Companies'!$D$24)^(-1/12)</f>
        <v>0.42266111890106206</v>
      </c>
      <c r="CP54" s="92">
        <f>CO54*(1+'Greek Shipping Companies'!$D$24)^(-1/12)</f>
        <v>0.41840051246675303</v>
      </c>
      <c r="CQ54" s="92">
        <f>CP54*(1+'Greek Shipping Companies'!$D$24)^(-1/12)</f>
        <v>0.41418285478352684</v>
      </c>
      <c r="CR54" s="92">
        <f>CQ54*(1+'Greek Shipping Companies'!$D$24)^(-1/12)</f>
        <v>0.41000771290944249</v>
      </c>
      <c r="CS54" s="92">
        <f>CR54*(1+'Greek Shipping Companies'!$D$24)^(-1/12)</f>
        <v>0.40587465826680047</v>
      </c>
      <c r="CT54" s="92">
        <f>CS54*(1+'Greek Shipping Companies'!$D$24)^(-1/12)</f>
        <v>0.4017832665981495</v>
      </c>
      <c r="CU54" s="92">
        <f>CT54*(1+'Greek Shipping Companies'!$D$24)^(-1/12)</f>
        <v>0.39773311792273636</v>
      </c>
      <c r="CV54" s="92">
        <f>CU54*(1+'Greek Shipping Companies'!$D$24)^(-1/12)</f>
        <v>0.39372379649339506</v>
      </c>
      <c r="CW54" s="92">
        <f>CV54*(1+'Greek Shipping Companies'!$D$24)^(-1/12)</f>
        <v>0.38975489075387043</v>
      </c>
      <c r="CX54" s="92">
        <f>CW54*(1+'Greek Shipping Companies'!$D$24)^(-1/12)</f>
        <v>0.38582599329657186</v>
      </c>
      <c r="CY54" s="92">
        <f>CX54*(1+'Greek Shipping Companies'!$D$24)^(-1/12)</f>
        <v>0.38193670082075309</v>
      </c>
      <c r="CZ54" s="92">
        <f>CY54*(1+'Greek Shipping Companies'!$D$24)^(-1/12)</f>
        <v>0.37808661409111338</v>
      </c>
      <c r="DA54" s="92">
        <f>CZ54*(1+'Greek Shipping Companies'!$D$24)^(-1/12)</f>
        <v>0.374275337896816</v>
      </c>
      <c r="DB54" s="92">
        <f>DA54*(1+'Greek Shipping Companies'!$D$24)^(-1/12)</f>
        <v>0.37050248101092004</v>
      </c>
      <c r="DC54" s="92">
        <f>DB54*(1+'Greek Shipping Companies'!$D$24)^(-1/12)</f>
        <v>0.36676765615022094</v>
      </c>
      <c r="DD54" s="92">
        <f>DC54*(1+'Greek Shipping Companies'!$D$24)^(-1/12)</f>
        <v>0.3630704799354959</v>
      </c>
      <c r="DE54" s="92">
        <f>DD54*(1+'Greek Shipping Companies'!$D$24)^(-1/12)</f>
        <v>0.35941057285215017</v>
      </c>
      <c r="DF54" s="92">
        <f>DE54*(1+'Greek Shipping Companies'!$D$24)^(-1/12)</f>
        <v>0.35578755921125971</v>
      </c>
      <c r="DG54" s="92">
        <f>DF54*(1+'Greek Shipping Companies'!$D$24)^(-1/12)</f>
        <v>0.35220106711100707</v>
      </c>
      <c r="DH54" s="92">
        <f>DG54*(1+'Greek Shipping Companies'!$D$24)^(-1/12)</f>
        <v>0.34865072839850553</v>
      </c>
      <c r="DI54" s="92">
        <f>DH54*(1+'Greek Shipping Companies'!$D$24)^(-1/12)</f>
        <v>0.34513617863200824</v>
      </c>
      <c r="DJ54" s="92">
        <f>DI54*(1+'Greek Shipping Companies'!$D$24)^(-1/12)</f>
        <v>0.34165705704349852</v>
      </c>
      <c r="DK54" s="92">
        <f>DJ54*(1+'Greek Shipping Companies'!$D$24)^(-1/12)</f>
        <v>0.33821300650165687</v>
      </c>
      <c r="DL54" s="92">
        <f>DK54*(1+'Greek Shipping Companies'!$D$24)^(-1/12)</f>
        <v>0.33480367347520151</v>
      </c>
      <c r="DM54" s="92">
        <f>DL54*(1+'Greek Shipping Companies'!$D$24)^(-1/12)</f>
        <v>0.33142870799659868</v>
      </c>
      <c r="DN54" s="92">
        <f>DM54*(1+'Greek Shipping Companies'!$D$24)^(-1/12)</f>
        <v>0.32808776362613817</v>
      </c>
      <c r="DO54" s="92">
        <f>DN54*(1+'Greek Shipping Companies'!$D$24)^(-1/12)</f>
        <v>0.32478049741637166</v>
      </c>
      <c r="DP54" s="92">
        <f>DO54*(1+'Greek Shipping Companies'!$D$24)^(-1/12)</f>
        <v>0.32150656987690901</v>
      </c>
      <c r="DQ54" s="92">
        <f>DP54*(1+'Greek Shipping Companies'!$D$24)^(-1/12)</f>
        <v>0.31826564493956971</v>
      </c>
      <c r="DR54" s="92">
        <f>DQ54*(1+'Greek Shipping Companies'!$D$24)^(-1/12)</f>
        <v>0.31505738992388549</v>
      </c>
      <c r="DS54" s="92">
        <f>DR54*(1+'Greek Shipping Companies'!$D$24)^(-1/12)</f>
        <v>0.3118814755029507</v>
      </c>
      <c r="DT54" s="92">
        <f>DS54*(1+'Greek Shipping Companies'!$D$24)^(-1/12)</f>
        <v>0.30873757566961707</v>
      </c>
      <c r="DU54" s="92">
        <f>DT54*(1+'Greek Shipping Companies'!$D$24)^(-1/12)</f>
        <v>0.30562536770302895</v>
      </c>
      <c r="DV54" s="92">
        <f>DU54*(1+'Greek Shipping Companies'!$D$24)^(-1/12)</f>
        <v>0.3025445321354962</v>
      </c>
      <c r="DW54" s="92">
        <f>DV54*(1+'Greek Shipping Companies'!$D$24)^(-1/12)</f>
        <v>0.29949475271970083</v>
      </c>
      <c r="DX54" s="92">
        <f>DW54*(1+'Greek Shipping Companies'!$D$24)^(-1/12)</f>
        <v>0.29647571639623421</v>
      </c>
    </row>
    <row r="55" spans="2:130" x14ac:dyDescent="0.45">
      <c r="B55" s="7" t="s">
        <v>168</v>
      </c>
      <c r="H55" s="33">
        <f t="shared" ref="H55:AM55" si="209">H53*H54</f>
        <v>-136000</v>
      </c>
      <c r="I55" s="33">
        <f t="shared" si="209"/>
        <v>0</v>
      </c>
      <c r="J55" s="33">
        <f t="shared" si="209"/>
        <v>0</v>
      </c>
      <c r="K55" s="33">
        <f t="shared" si="209"/>
        <v>8269.7830395210713</v>
      </c>
      <c r="L55" s="33">
        <f t="shared" si="209"/>
        <v>0</v>
      </c>
      <c r="M55" s="33">
        <f t="shared" si="209"/>
        <v>0</v>
      </c>
      <c r="N55" s="33">
        <f t="shared" si="209"/>
        <v>8555.4520364907494</v>
      </c>
      <c r="O55" s="33">
        <f t="shared" si="209"/>
        <v>0</v>
      </c>
      <c r="P55" s="33">
        <f t="shared" si="209"/>
        <v>0</v>
      </c>
      <c r="Q55" s="33">
        <f t="shared" si="209"/>
        <v>8816.6048053145478</v>
      </c>
      <c r="R55" s="33">
        <f t="shared" si="209"/>
        <v>0</v>
      </c>
      <c r="S55" s="33">
        <f t="shared" si="209"/>
        <v>0</v>
      </c>
      <c r="T55" s="33">
        <f t="shared" si="209"/>
        <v>9054.4532223480364</v>
      </c>
      <c r="U55" s="33">
        <f t="shared" si="209"/>
        <v>0</v>
      </c>
      <c r="V55" s="33">
        <f t="shared" si="209"/>
        <v>0</v>
      </c>
      <c r="W55" s="33">
        <f t="shared" si="209"/>
        <v>9270.1585756406766</v>
      </c>
      <c r="X55" s="33">
        <f t="shared" si="209"/>
        <v>0</v>
      </c>
      <c r="Y55" s="33">
        <f t="shared" si="209"/>
        <v>0</v>
      </c>
      <c r="Z55" s="33">
        <f t="shared" si="209"/>
        <v>9464.8335077609972</v>
      </c>
      <c r="AA55" s="33">
        <f t="shared" si="209"/>
        <v>0</v>
      </c>
      <c r="AB55" s="33">
        <f t="shared" si="209"/>
        <v>0</v>
      </c>
      <c r="AC55" s="33">
        <f t="shared" si="209"/>
        <v>9639.5438876350509</v>
      </c>
      <c r="AD55" s="33">
        <f t="shared" si="209"/>
        <v>0</v>
      </c>
      <c r="AE55" s="33">
        <f t="shared" si="209"/>
        <v>0</v>
      </c>
      <c r="AF55" s="33">
        <f t="shared" si="209"/>
        <v>9795.310613907317</v>
      </c>
      <c r="AG55" s="33">
        <f t="shared" si="209"/>
        <v>0</v>
      </c>
      <c r="AH55" s="33">
        <f t="shared" si="209"/>
        <v>0</v>
      </c>
      <c r="AI55" s="33">
        <f t="shared" si="209"/>
        <v>9933.1113522464075</v>
      </c>
      <c r="AJ55" s="33">
        <f t="shared" si="209"/>
        <v>0</v>
      </c>
      <c r="AK55" s="33">
        <f t="shared" si="209"/>
        <v>0</v>
      </c>
      <c r="AL55" s="33">
        <f t="shared" si="209"/>
        <v>10053.882208934432</v>
      </c>
      <c r="AM55" s="33">
        <f t="shared" si="209"/>
        <v>0</v>
      </c>
      <c r="AN55" s="33">
        <f t="shared" ref="AN55:BS55" si="210">AN53*AN54</f>
        <v>0</v>
      </c>
      <c r="AO55" s="33">
        <f t="shared" si="210"/>
        <v>10158.519342997934</v>
      </c>
      <c r="AP55" s="33">
        <f t="shared" si="210"/>
        <v>0</v>
      </c>
      <c r="AQ55" s="33">
        <f t="shared" si="210"/>
        <v>0</v>
      </c>
      <c r="AR55" s="33">
        <f t="shared" si="210"/>
        <v>10247.880519060269</v>
      </c>
      <c r="AS55" s="33">
        <f t="shared" si="210"/>
        <v>0</v>
      </c>
      <c r="AT55" s="33">
        <f t="shared" si="210"/>
        <v>0</v>
      </c>
      <c r="AU55" s="33">
        <f t="shared" si="210"/>
        <v>40668.074463773155</v>
      </c>
      <c r="AV55" s="33">
        <f t="shared" si="210"/>
        <v>0</v>
      </c>
      <c r="AW55" s="33">
        <f t="shared" si="210"/>
        <v>0</v>
      </c>
      <c r="AX55" s="33">
        <f t="shared" si="210"/>
        <v>39450.575067506245</v>
      </c>
      <c r="AY55" s="33">
        <f t="shared" si="210"/>
        <v>0</v>
      </c>
      <c r="AZ55" s="33">
        <f t="shared" si="210"/>
        <v>0</v>
      </c>
      <c r="BA55" s="33">
        <f t="shared" si="210"/>
        <v>38269.524526993024</v>
      </c>
      <c r="BB55" s="33">
        <f t="shared" si="210"/>
        <v>0</v>
      </c>
      <c r="BC55" s="33">
        <f t="shared" si="210"/>
        <v>0</v>
      </c>
      <c r="BD55" s="33">
        <f t="shared" si="210"/>
        <v>37123.831655585003</v>
      </c>
      <c r="BE55" s="33">
        <f t="shared" si="210"/>
        <v>0</v>
      </c>
      <c r="BF55" s="33">
        <f t="shared" si="210"/>
        <v>0</v>
      </c>
      <c r="BG55" s="33">
        <f t="shared" si="210"/>
        <v>36012.43793400492</v>
      </c>
      <c r="BH55" s="33">
        <f t="shared" si="210"/>
        <v>0</v>
      </c>
      <c r="BI55" s="33">
        <f t="shared" si="210"/>
        <v>0</v>
      </c>
      <c r="BJ55" s="33">
        <f t="shared" si="210"/>
        <v>34934.316532368182</v>
      </c>
      <c r="BK55" s="33">
        <f t="shared" si="210"/>
        <v>0</v>
      </c>
      <c r="BL55" s="33">
        <f t="shared" si="210"/>
        <v>0</v>
      </c>
      <c r="BM55" s="33">
        <f t="shared" si="210"/>
        <v>33888.471361482523</v>
      </c>
      <c r="BN55" s="33">
        <f t="shared" si="210"/>
        <v>0</v>
      </c>
      <c r="BO55" s="33">
        <f t="shared" si="210"/>
        <v>0</v>
      </c>
      <c r="BP55" s="33">
        <f t="shared" si="210"/>
        <v>32873.936152549366</v>
      </c>
      <c r="BQ55" s="33">
        <f t="shared" si="210"/>
        <v>0</v>
      </c>
      <c r="BR55" s="33">
        <f t="shared" si="210"/>
        <v>0</v>
      </c>
      <c r="BS55" s="33">
        <f t="shared" si="210"/>
        <v>31889.77356441654</v>
      </c>
      <c r="BT55" s="33">
        <f t="shared" ref="BT55:CE55" si="211">BT53*BT54</f>
        <v>0</v>
      </c>
      <c r="BU55" s="33">
        <f t="shared" si="211"/>
        <v>0</v>
      </c>
      <c r="BV55" s="33">
        <f t="shared" si="211"/>
        <v>30935.074317557654</v>
      </c>
      <c r="BW55" s="33">
        <f t="shared" si="211"/>
        <v>0</v>
      </c>
      <c r="BX55" s="33">
        <f t="shared" si="211"/>
        <v>0</v>
      </c>
      <c r="BY55" s="33">
        <f t="shared" si="211"/>
        <v>30008.956353977926</v>
      </c>
      <c r="BZ55" s="33">
        <f t="shared" si="211"/>
        <v>0</v>
      </c>
      <c r="CA55" s="33">
        <f t="shared" si="211"/>
        <v>0</v>
      </c>
      <c r="CB55" s="33">
        <f t="shared" si="211"/>
        <v>29110.564022270311</v>
      </c>
      <c r="CC55" s="33">
        <f t="shared" si="211"/>
        <v>0</v>
      </c>
      <c r="CD55" s="33">
        <f t="shared" si="211"/>
        <v>0</v>
      </c>
      <c r="CE55" s="33">
        <f t="shared" si="211"/>
        <v>28239.067287068974</v>
      </c>
      <c r="CF55" s="33">
        <f t="shared" ref="CF55:DX55" si="212">CF53*CF54</f>
        <v>0</v>
      </c>
      <c r="CG55" s="33">
        <f t="shared" si="212"/>
        <v>0</v>
      </c>
      <c r="CH55" s="33">
        <f t="shared" si="212"/>
        <v>27393.660962169735</v>
      </c>
      <c r="CI55" s="33">
        <f t="shared" si="212"/>
        <v>0</v>
      </c>
      <c r="CJ55" s="33">
        <f t="shared" si="212"/>
        <v>0</v>
      </c>
      <c r="CK55" s="33">
        <f t="shared" si="212"/>
        <v>26573.563966608966</v>
      </c>
      <c r="CL55" s="33">
        <f t="shared" si="212"/>
        <v>0</v>
      </c>
      <c r="CM55" s="33">
        <f t="shared" si="212"/>
        <v>0</v>
      </c>
      <c r="CN55" s="33">
        <f t="shared" si="212"/>
        <v>25778.018603013588</v>
      </c>
      <c r="CO55" s="33">
        <f t="shared" si="212"/>
        <v>0</v>
      </c>
      <c r="CP55" s="33">
        <f t="shared" si="212"/>
        <v>0</v>
      </c>
      <c r="CQ55" s="33">
        <f t="shared" si="212"/>
        <v>25006.289857555439</v>
      </c>
      <c r="CR55" s="33">
        <f t="shared" si="212"/>
        <v>0</v>
      </c>
      <c r="CS55" s="33">
        <f t="shared" si="212"/>
        <v>0</v>
      </c>
      <c r="CT55" s="33">
        <f t="shared" si="212"/>
        <v>24257.664720863282</v>
      </c>
      <c r="CU55" s="33">
        <f t="shared" si="212"/>
        <v>0</v>
      </c>
      <c r="CV55" s="33">
        <f t="shared" si="212"/>
        <v>0</v>
      </c>
      <c r="CW55" s="33">
        <f t="shared" si="212"/>
        <v>23531.451529264934</v>
      </c>
      <c r="CX55" s="33">
        <f t="shared" si="212"/>
        <v>0</v>
      </c>
      <c r="CY55" s="33">
        <f t="shared" si="212"/>
        <v>0</v>
      </c>
      <c r="CZ55" s="33">
        <f t="shared" si="212"/>
        <v>22826.979325750977</v>
      </c>
      <c r="DA55" s="33">
        <f t="shared" si="212"/>
        <v>0</v>
      </c>
      <c r="DB55" s="33">
        <f t="shared" si="212"/>
        <v>0</v>
      </c>
      <c r="DC55" s="33">
        <f t="shared" si="212"/>
        <v>22143.597240069594</v>
      </c>
      <c r="DD55" s="33">
        <f t="shared" si="212"/>
        <v>0</v>
      </c>
      <c r="DE55" s="33">
        <f t="shared" si="212"/>
        <v>0</v>
      </c>
      <c r="DF55" s="33">
        <f t="shared" si="212"/>
        <v>21480.673887379809</v>
      </c>
      <c r="DG55" s="33">
        <f t="shared" si="212"/>
        <v>0</v>
      </c>
      <c r="DH55" s="33">
        <f t="shared" si="212"/>
        <v>0</v>
      </c>
      <c r="DI55" s="33">
        <f t="shared" si="212"/>
        <v>20837.596784907502</v>
      </c>
      <c r="DJ55" s="33">
        <f t="shared" si="212"/>
        <v>0</v>
      </c>
      <c r="DK55" s="33">
        <f t="shared" si="212"/>
        <v>0</v>
      </c>
      <c r="DL55" s="33">
        <f t="shared" si="212"/>
        <v>20213.771786065296</v>
      </c>
      <c r="DM55" s="33">
        <f t="shared" si="212"/>
        <v>0</v>
      </c>
      <c r="DN55" s="33">
        <f t="shared" si="212"/>
        <v>0</v>
      </c>
      <c r="DO55" s="33">
        <f t="shared" si="212"/>
        <v>19608.622531513443</v>
      </c>
      <c r="DP55" s="33">
        <f t="shared" si="212"/>
        <v>0</v>
      </c>
      <c r="DQ55" s="33">
        <f t="shared" si="212"/>
        <v>0</v>
      </c>
      <c r="DR55" s="33">
        <f t="shared" si="212"/>
        <v>19021.58991665459</v>
      </c>
      <c r="DS55" s="33">
        <f t="shared" si="212"/>
        <v>0</v>
      </c>
      <c r="DT55" s="33">
        <f t="shared" si="212"/>
        <v>0</v>
      </c>
      <c r="DU55" s="33">
        <f t="shared" si="212"/>
        <v>18452.131575070376</v>
      </c>
      <c r="DV55" s="33">
        <f t="shared" si="212"/>
        <v>0</v>
      </c>
      <c r="DW55" s="33">
        <f t="shared" si="212"/>
        <v>0</v>
      </c>
      <c r="DX55" s="33">
        <f t="shared" si="212"/>
        <v>17899.721377422644</v>
      </c>
    </row>
    <row r="56" spans="2:130" x14ac:dyDescent="0.45">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row>
    <row r="57" spans="2:130" x14ac:dyDescent="0.45">
      <c r="B57" s="83" t="s">
        <v>240</v>
      </c>
      <c r="H57" s="117"/>
    </row>
    <row r="58" spans="2:130" x14ac:dyDescent="0.45">
      <c r="B58" s="7" t="s">
        <v>166</v>
      </c>
      <c r="H58" s="33">
        <f t="shared" ref="H58:AM58" si="213">H47</f>
        <v>-680000</v>
      </c>
      <c r="I58" s="33">
        <f t="shared" si="213"/>
        <v>0</v>
      </c>
      <c r="J58" s="33">
        <f t="shared" si="213"/>
        <v>0</v>
      </c>
      <c r="K58" s="33">
        <f t="shared" si="213"/>
        <v>60375.000000000015</v>
      </c>
      <c r="L58" s="33">
        <f t="shared" si="213"/>
        <v>0</v>
      </c>
      <c r="M58" s="33">
        <f t="shared" si="213"/>
        <v>0</v>
      </c>
      <c r="N58" s="33">
        <f t="shared" si="213"/>
        <v>60375.000000000015</v>
      </c>
      <c r="O58" s="33">
        <f t="shared" si="213"/>
        <v>0</v>
      </c>
      <c r="P58" s="33">
        <f t="shared" si="213"/>
        <v>0</v>
      </c>
      <c r="Q58" s="33">
        <f t="shared" si="213"/>
        <v>60375.000000000015</v>
      </c>
      <c r="R58" s="33">
        <f t="shared" si="213"/>
        <v>0</v>
      </c>
      <c r="S58" s="33">
        <f t="shared" si="213"/>
        <v>0</v>
      </c>
      <c r="T58" s="33">
        <f t="shared" si="213"/>
        <v>60375.000000000015</v>
      </c>
      <c r="U58" s="33">
        <f t="shared" si="213"/>
        <v>0</v>
      </c>
      <c r="V58" s="33">
        <f t="shared" si="213"/>
        <v>0</v>
      </c>
      <c r="W58" s="33">
        <f t="shared" si="213"/>
        <v>60375.000000000015</v>
      </c>
      <c r="X58" s="33">
        <f t="shared" si="213"/>
        <v>0</v>
      </c>
      <c r="Y58" s="33">
        <f t="shared" si="213"/>
        <v>0</v>
      </c>
      <c r="Z58" s="33">
        <f t="shared" si="213"/>
        <v>60375.000000000015</v>
      </c>
      <c r="AA58" s="33">
        <f t="shared" si="213"/>
        <v>0</v>
      </c>
      <c r="AB58" s="33">
        <f t="shared" si="213"/>
        <v>0</v>
      </c>
      <c r="AC58" s="33">
        <f t="shared" si="213"/>
        <v>60375.000000000015</v>
      </c>
      <c r="AD58" s="33">
        <f t="shared" si="213"/>
        <v>0</v>
      </c>
      <c r="AE58" s="33">
        <f t="shared" si="213"/>
        <v>0</v>
      </c>
      <c r="AF58" s="33">
        <f t="shared" si="213"/>
        <v>60375.000000000015</v>
      </c>
      <c r="AG58" s="33">
        <f t="shared" si="213"/>
        <v>0</v>
      </c>
      <c r="AH58" s="33">
        <f t="shared" si="213"/>
        <v>0</v>
      </c>
      <c r="AI58" s="33">
        <f t="shared" si="213"/>
        <v>60375.000000000015</v>
      </c>
      <c r="AJ58" s="33">
        <f t="shared" si="213"/>
        <v>0</v>
      </c>
      <c r="AK58" s="33">
        <f t="shared" si="213"/>
        <v>0</v>
      </c>
      <c r="AL58" s="33">
        <f t="shared" si="213"/>
        <v>60375.000000000015</v>
      </c>
      <c r="AM58" s="33">
        <f t="shared" si="213"/>
        <v>0</v>
      </c>
      <c r="AN58" s="33">
        <f t="shared" ref="AN58:BS58" si="214">AN47</f>
        <v>0</v>
      </c>
      <c r="AO58" s="33">
        <f t="shared" si="214"/>
        <v>60375.000000000015</v>
      </c>
      <c r="AP58" s="33">
        <f t="shared" si="214"/>
        <v>0</v>
      </c>
      <c r="AQ58" s="33">
        <f t="shared" si="214"/>
        <v>0</v>
      </c>
      <c r="AR58" s="33">
        <f t="shared" si="214"/>
        <v>60375.000000000015</v>
      </c>
      <c r="AS58" s="33">
        <f t="shared" si="214"/>
        <v>0</v>
      </c>
      <c r="AT58" s="33">
        <f t="shared" si="214"/>
        <v>0</v>
      </c>
      <c r="AU58" s="33">
        <f t="shared" si="214"/>
        <v>60375.000000000015</v>
      </c>
      <c r="AV58" s="33">
        <f t="shared" si="214"/>
        <v>0</v>
      </c>
      <c r="AW58" s="33">
        <f t="shared" si="214"/>
        <v>0</v>
      </c>
      <c r="AX58" s="33">
        <f t="shared" si="214"/>
        <v>60375.000000000015</v>
      </c>
      <c r="AY58" s="33">
        <f t="shared" si="214"/>
        <v>0</v>
      </c>
      <c r="AZ58" s="33">
        <f t="shared" si="214"/>
        <v>0</v>
      </c>
      <c r="BA58" s="33">
        <f t="shared" si="214"/>
        <v>60375.000000000015</v>
      </c>
      <c r="BB58" s="33">
        <f t="shared" si="214"/>
        <v>0</v>
      </c>
      <c r="BC58" s="33">
        <f t="shared" si="214"/>
        <v>0</v>
      </c>
      <c r="BD58" s="33">
        <f t="shared" si="214"/>
        <v>60375.000000000015</v>
      </c>
      <c r="BE58" s="33">
        <f t="shared" si="214"/>
        <v>0</v>
      </c>
      <c r="BF58" s="33">
        <f t="shared" si="214"/>
        <v>0</v>
      </c>
      <c r="BG58" s="33">
        <f t="shared" si="214"/>
        <v>60375.000000000015</v>
      </c>
      <c r="BH58" s="33">
        <f t="shared" si="214"/>
        <v>0</v>
      </c>
      <c r="BI58" s="33">
        <f t="shared" si="214"/>
        <v>0</v>
      </c>
      <c r="BJ58" s="33">
        <f t="shared" si="214"/>
        <v>60375.000000000015</v>
      </c>
      <c r="BK58" s="33">
        <f t="shared" si="214"/>
        <v>0</v>
      </c>
      <c r="BL58" s="33">
        <f t="shared" si="214"/>
        <v>0</v>
      </c>
      <c r="BM58" s="33">
        <f t="shared" si="214"/>
        <v>60375.000000000015</v>
      </c>
      <c r="BN58" s="33">
        <f t="shared" si="214"/>
        <v>0</v>
      </c>
      <c r="BO58" s="33">
        <f t="shared" si="214"/>
        <v>0</v>
      </c>
      <c r="BP58" s="33">
        <f t="shared" si="214"/>
        <v>60375.000000000015</v>
      </c>
      <c r="BQ58" s="33">
        <f t="shared" si="214"/>
        <v>0</v>
      </c>
      <c r="BR58" s="33">
        <f t="shared" si="214"/>
        <v>0</v>
      </c>
      <c r="BS58" s="33">
        <f t="shared" si="214"/>
        <v>60375.000000000015</v>
      </c>
      <c r="BT58" s="33">
        <f t="shared" ref="BT58:CY58" si="215">BT47</f>
        <v>0</v>
      </c>
      <c r="BU58" s="33">
        <f t="shared" si="215"/>
        <v>0</v>
      </c>
      <c r="BV58" s="33">
        <f t="shared" si="215"/>
        <v>60375.000000000015</v>
      </c>
      <c r="BW58" s="33">
        <f t="shared" si="215"/>
        <v>0</v>
      </c>
      <c r="BX58" s="33">
        <f t="shared" si="215"/>
        <v>0</v>
      </c>
      <c r="BY58" s="33">
        <f t="shared" si="215"/>
        <v>60375.000000000015</v>
      </c>
      <c r="BZ58" s="33">
        <f t="shared" si="215"/>
        <v>0</v>
      </c>
      <c r="CA58" s="33">
        <f t="shared" si="215"/>
        <v>0</v>
      </c>
      <c r="CB58" s="33">
        <f t="shared" si="215"/>
        <v>60375.000000000015</v>
      </c>
      <c r="CC58" s="33">
        <f t="shared" si="215"/>
        <v>0</v>
      </c>
      <c r="CD58" s="33">
        <f t="shared" si="215"/>
        <v>0</v>
      </c>
      <c r="CE58" s="33">
        <f t="shared" si="215"/>
        <v>60375.000000000015</v>
      </c>
      <c r="CF58" s="33">
        <f t="shared" si="215"/>
        <v>0</v>
      </c>
      <c r="CG58" s="33">
        <f t="shared" si="215"/>
        <v>0</v>
      </c>
      <c r="CH58" s="33">
        <f t="shared" si="215"/>
        <v>60375.000000000015</v>
      </c>
      <c r="CI58" s="33">
        <f t="shared" si="215"/>
        <v>0</v>
      </c>
      <c r="CJ58" s="33">
        <f t="shared" si="215"/>
        <v>0</v>
      </c>
      <c r="CK58" s="33">
        <f t="shared" si="215"/>
        <v>60375.000000000015</v>
      </c>
      <c r="CL58" s="33">
        <f t="shared" si="215"/>
        <v>0</v>
      </c>
      <c r="CM58" s="33">
        <f t="shared" si="215"/>
        <v>0</v>
      </c>
      <c r="CN58" s="33">
        <f t="shared" si="215"/>
        <v>60375.000000000015</v>
      </c>
      <c r="CO58" s="33">
        <f t="shared" si="215"/>
        <v>0</v>
      </c>
      <c r="CP58" s="33">
        <f t="shared" si="215"/>
        <v>0</v>
      </c>
      <c r="CQ58" s="33">
        <f t="shared" si="215"/>
        <v>60375.000000000015</v>
      </c>
      <c r="CR58" s="33">
        <f t="shared" si="215"/>
        <v>0</v>
      </c>
      <c r="CS58" s="33">
        <f t="shared" si="215"/>
        <v>0</v>
      </c>
      <c r="CT58" s="33">
        <f t="shared" si="215"/>
        <v>60375.000000000015</v>
      </c>
      <c r="CU58" s="33">
        <f t="shared" si="215"/>
        <v>0</v>
      </c>
      <c r="CV58" s="33">
        <f t="shared" si="215"/>
        <v>0</v>
      </c>
      <c r="CW58" s="33">
        <f t="shared" si="215"/>
        <v>60375.000000000015</v>
      </c>
      <c r="CX58" s="33">
        <f t="shared" si="215"/>
        <v>0</v>
      </c>
      <c r="CY58" s="33">
        <f t="shared" si="215"/>
        <v>0</v>
      </c>
      <c r="CZ58" s="33">
        <f t="shared" ref="CZ58:DX58" si="216">CZ47</f>
        <v>60375.000000000015</v>
      </c>
      <c r="DA58" s="33">
        <f t="shared" si="216"/>
        <v>0</v>
      </c>
      <c r="DB58" s="33">
        <f t="shared" si="216"/>
        <v>0</v>
      </c>
      <c r="DC58" s="33">
        <f t="shared" si="216"/>
        <v>60375.000000000015</v>
      </c>
      <c r="DD58" s="33">
        <f t="shared" si="216"/>
        <v>0</v>
      </c>
      <c r="DE58" s="33">
        <f t="shared" si="216"/>
        <v>0</v>
      </c>
      <c r="DF58" s="33">
        <f t="shared" si="216"/>
        <v>60375.000000000015</v>
      </c>
      <c r="DG58" s="33">
        <f t="shared" si="216"/>
        <v>0</v>
      </c>
      <c r="DH58" s="33">
        <f t="shared" si="216"/>
        <v>0</v>
      </c>
      <c r="DI58" s="33">
        <f t="shared" si="216"/>
        <v>60375.000000000015</v>
      </c>
      <c r="DJ58" s="33">
        <f t="shared" si="216"/>
        <v>0</v>
      </c>
      <c r="DK58" s="33">
        <f t="shared" si="216"/>
        <v>0</v>
      </c>
      <c r="DL58" s="33">
        <f t="shared" si="216"/>
        <v>60375.000000000015</v>
      </c>
      <c r="DM58" s="33">
        <f t="shared" si="216"/>
        <v>0</v>
      </c>
      <c r="DN58" s="33">
        <f t="shared" si="216"/>
        <v>0</v>
      </c>
      <c r="DO58" s="33">
        <f t="shared" si="216"/>
        <v>60375.000000000015</v>
      </c>
      <c r="DP58" s="33">
        <f t="shared" si="216"/>
        <v>0</v>
      </c>
      <c r="DQ58" s="33">
        <f t="shared" si="216"/>
        <v>0</v>
      </c>
      <c r="DR58" s="33">
        <f t="shared" si="216"/>
        <v>60375.000000000015</v>
      </c>
      <c r="DS58" s="33">
        <f t="shared" si="216"/>
        <v>0</v>
      </c>
      <c r="DT58" s="33">
        <f t="shared" si="216"/>
        <v>0</v>
      </c>
      <c r="DU58" s="33">
        <f t="shared" si="216"/>
        <v>60375.000000000015</v>
      </c>
      <c r="DV58" s="33">
        <f t="shared" si="216"/>
        <v>0</v>
      </c>
      <c r="DW58" s="33">
        <f t="shared" si="216"/>
        <v>0</v>
      </c>
      <c r="DX58" s="33">
        <f t="shared" si="216"/>
        <v>60375.000000000015</v>
      </c>
    </row>
    <row r="59" spans="2:130" x14ac:dyDescent="0.45">
      <c r="B59" s="7" t="s">
        <v>167</v>
      </c>
      <c r="H59" s="12">
        <v>1</v>
      </c>
      <c r="I59" s="92">
        <f>(1+'Greek Shipping Companies'!$D$24)^(-1/12)</f>
        <v>0.98991956855320218</v>
      </c>
      <c r="J59" s="92">
        <f>I59*(1+'Greek Shipping Companies'!$D$24)^(-1/12)</f>
        <v>0.9799407522045579</v>
      </c>
      <c r="K59" s="92">
        <f>J59*(1+'Greek Shipping Companies'!$D$24)^(-1/12)</f>
        <v>0.97006252663003634</v>
      </c>
      <c r="L59" s="92">
        <f>K59*(1+'Greek Shipping Companies'!$D$24)^(-1/12)</f>
        <v>0.96028387783123481</v>
      </c>
      <c r="M59" s="92">
        <f>L59*(1+'Greek Shipping Companies'!$D$24)^(-1/12)</f>
        <v>0.95060380203129191</v>
      </c>
      <c r="N59" s="92">
        <f>M59*(1+'Greek Shipping Companies'!$D$24)^(-1/12)</f>
        <v>0.94102130557185015</v>
      </c>
      <c r="O59" s="92">
        <f>N59*(1+'Greek Shipping Companies'!$D$24)^(-1/12)</f>
        <v>0.9315354048110569</v>
      </c>
      <c r="P59" s="92">
        <f>O59*(1+'Greek Shipping Companies'!$D$24)^(-1/12)</f>
        <v>0.92214512602259402</v>
      </c>
      <c r="Q59" s="92">
        <f>P59*(1+'Greek Shipping Companies'!$D$24)^(-1/12)</f>
        <v>0.91284950529572451</v>
      </c>
      <c r="R59" s="92">
        <f>Q59*(1+'Greek Shipping Companies'!$D$24)^(-1/12)</f>
        <v>0.90364758843634763</v>
      </c>
      <c r="S59" s="92">
        <f>R59*(1+'Greek Shipping Companies'!$D$24)^(-1/12)</f>
        <v>0.89453843086905083</v>
      </c>
      <c r="T59" s="92">
        <f>S59*(1+'Greek Shipping Companies'!$D$24)^(-1/12)</f>
        <v>0.88552109754014929</v>
      </c>
      <c r="U59" s="92">
        <f>T59*(1+'Greek Shipping Companies'!$D$24)^(-1/12)</f>
        <v>0.87659466282170262</v>
      </c>
      <c r="V59" s="92">
        <f>U59*(1+'Greek Shipping Companies'!$D$24)^(-1/12)</f>
        <v>0.86775821041649959</v>
      </c>
      <c r="W59" s="92">
        <f>V59*(1+'Greek Shipping Companies'!$D$24)^(-1/12)</f>
        <v>0.85901083326400007</v>
      </c>
      <c r="X59" s="92">
        <f>W59*(1+'Greek Shipping Companies'!$D$24)^(-1/12)</f>
        <v>0.85035163344722564</v>
      </c>
      <c r="Y59" s="92">
        <f>X59*(1+'Greek Shipping Companies'!$D$24)^(-1/12)</f>
        <v>0.84177972210058838</v>
      </c>
      <c r="Z59" s="92">
        <f>Y59*(1+'Greek Shipping Companies'!$D$24)^(-1/12)</f>
        <v>0.83329421931864889</v>
      </c>
      <c r="AA59" s="92">
        <f>Z59*(1+'Greek Shipping Companies'!$D$24)^(-1/12)</f>
        <v>0.82489425406579431</v>
      </c>
      <c r="AB59" s="92">
        <f>AA59*(1+'Greek Shipping Companies'!$D$24)^(-1/12)</f>
        <v>0.81657896408682662</v>
      </c>
      <c r="AC59" s="92">
        <f>AB59*(1+'Greek Shipping Companies'!$D$24)^(-1/12)</f>
        <v>0.80834749581845222</v>
      </c>
      <c r="AD59" s="92">
        <f>AC59*(1+'Greek Shipping Companies'!$D$24)^(-1/12)</f>
        <v>0.80019900430166357</v>
      </c>
      <c r="AE59" s="92">
        <f>AD59*(1+'Greek Shipping Companies'!$D$24)^(-1/12)</f>
        <v>0.7921326530950048</v>
      </c>
      <c r="AF59" s="92">
        <f>AE59*(1+'Greek Shipping Companies'!$D$24)^(-1/12)</f>
        <v>0.78414761418871048</v>
      </c>
      <c r="AG59" s="92">
        <f>AF59*(1+'Greek Shipping Companies'!$D$24)^(-1/12)</f>
        <v>0.77624306791971109</v>
      </c>
      <c r="AH59" s="92">
        <f>AG59*(1+'Greek Shipping Companies'!$D$24)^(-1/12)</f>
        <v>0.76841820288749441</v>
      </c>
      <c r="AI59" s="92">
        <f>AH59*(1+'Greek Shipping Companies'!$D$24)^(-1/12)</f>
        <v>0.76067221587081546</v>
      </c>
      <c r="AJ59" s="92">
        <f>AI59*(1+'Greek Shipping Companies'!$D$24)^(-1/12)</f>
        <v>0.75300431174524596</v>
      </c>
      <c r="AK59" s="92">
        <f>AJ59*(1+'Greek Shipping Companies'!$D$24)^(-1/12)</f>
        <v>0.74541370340155488</v>
      </c>
      <c r="AL59" s="92">
        <f>AK59*(1+'Greek Shipping Companies'!$D$24)^(-1/12)</f>
        <v>0.7378996116649118</v>
      </c>
      <c r="AM59" s="92">
        <f>AL59*(1+'Greek Shipping Companies'!$D$24)^(-1/12)</f>
        <v>0.73046126521490495</v>
      </c>
      <c r="AN59" s="92">
        <f>AM59*(1+'Greek Shipping Companies'!$D$24)^(-1/12)</f>
        <v>0.72309790050636491</v>
      </c>
      <c r="AO59" s="92">
        <f>AN59*(1+'Greek Shipping Companies'!$D$24)^(-1/12)</f>
        <v>0.71580876169098706</v>
      </c>
      <c r="AP59" s="92">
        <f>AO59*(1+'Greek Shipping Companies'!$D$24)^(-1/12)</f>
        <v>0.70859310053974378</v>
      </c>
      <c r="AQ59" s="92">
        <f>AP59*(1+'Greek Shipping Companies'!$D$24)^(-1/12)</f>
        <v>0.70145017636607898</v>
      </c>
      <c r="AR59" s="92">
        <f>AQ59*(1+'Greek Shipping Companies'!$D$24)^(-1/12)</f>
        <v>0.69437925594987648</v>
      </c>
      <c r="AS59" s="92">
        <f>AR59*(1+'Greek Shipping Companies'!$D$24)^(-1/12)</f>
        <v>0.68737961346219523</v>
      </c>
      <c r="AT59" s="92">
        <f>AS59*(1+'Greek Shipping Companies'!$D$24)^(-1/12)</f>
        <v>0.6804505303907632</v>
      </c>
      <c r="AU59" s="92">
        <f>AT59*(1+'Greek Shipping Companies'!$D$24)^(-1/12)</f>
        <v>0.67359129546622187</v>
      </c>
      <c r="AV59" s="92">
        <f>AU59*(1+'Greek Shipping Companies'!$D$24)^(-1/12)</f>
        <v>0.66680120458911485</v>
      </c>
      <c r="AW59" s="92">
        <f>AV59*(1+'Greek Shipping Companies'!$D$24)^(-1/12)</f>
        <v>0.66007956075761209</v>
      </c>
      <c r="AX59" s="92">
        <f>AW59*(1+'Greek Shipping Companies'!$D$24)^(-1/12)</f>
        <v>0.65342567399596252</v>
      </c>
      <c r="AY59" s="92">
        <f>AX59*(1+'Greek Shipping Companies'!$D$24)^(-1/12)</f>
        <v>0.64683886128366852</v>
      </c>
      <c r="AZ59" s="92">
        <f>AY59*(1+'Greek Shipping Companies'!$D$24)^(-1/12)</f>
        <v>0.64031844648537373</v>
      </c>
      <c r="BA59" s="92">
        <f>AZ59*(1+'Greek Shipping Companies'!$D$24)^(-1/12)</f>
        <v>0.63386376028145786</v>
      </c>
      <c r="BB59" s="92">
        <f>BA59*(1+'Greek Shipping Companies'!$D$24)^(-1/12)</f>
        <v>0.62747414009933111</v>
      </c>
      <c r="BC59" s="92">
        <f>BB59*(1+'Greek Shipping Companies'!$D$24)^(-1/12)</f>
        <v>0.62114893004542138</v>
      </c>
      <c r="BD59" s="92">
        <f>BC59*(1+'Greek Shipping Companies'!$D$24)^(-1/12)</f>
        <v>0.61488748083784672</v>
      </c>
      <c r="BE59" s="92">
        <f>BD59*(1+'Greek Shipping Companies'!$D$24)^(-1/12)</f>
        <v>0.60868914973976662</v>
      </c>
      <c r="BF59" s="92">
        <f>BE59*(1+'Greek Shipping Companies'!$D$24)^(-1/12)</f>
        <v>0.60255330049340527</v>
      </c>
      <c r="BG59" s="92">
        <f>BF59*(1+'Greek Shipping Companies'!$D$24)^(-1/12)</f>
        <v>0.59647930325473975</v>
      </c>
      <c r="BH59" s="92">
        <f>BG59*(1+'Greek Shipping Companies'!$D$24)^(-1/12)</f>
        <v>0.59046653452884656</v>
      </c>
      <c r="BI59" s="92">
        <f>BH59*(1+'Greek Shipping Companies'!$D$24)^(-1/12)</f>
        <v>0.58451437710590026</v>
      </c>
      <c r="BJ59" s="92">
        <f>BI59*(1+'Greek Shipping Companies'!$D$24)^(-1/12)</f>
        <v>0.57862221999781649</v>
      </c>
      <c r="BK59" s="92">
        <f>BJ59*(1+'Greek Shipping Companies'!$D$24)^(-1/12)</f>
        <v>0.57278945837553452</v>
      </c>
      <c r="BL59" s="92">
        <f>BK59*(1+'Greek Shipping Companies'!$D$24)^(-1/12)</f>
        <v>0.56701549350693148</v>
      </c>
      <c r="BM59" s="92">
        <f>BL59*(1+'Greek Shipping Companies'!$D$24)^(-1/12)</f>
        <v>0.5612997326953626</v>
      </c>
      <c r="BN59" s="92">
        <f>BM59*(1+'Greek Shipping Companies'!$D$24)^(-1/12)</f>
        <v>0.55564158921882101</v>
      </c>
      <c r="BO59" s="92">
        <f>BN59*(1+'Greek Shipping Companies'!$D$24)^(-1/12)</f>
        <v>0.55004048226971092</v>
      </c>
      <c r="BP59" s="92">
        <f>BO59*(1+'Greek Shipping Companies'!$D$24)^(-1/12)</f>
        <v>0.54449583689522751</v>
      </c>
      <c r="BQ59" s="92">
        <f>BP59*(1+'Greek Shipping Companies'!$D$24)^(-1/12)</f>
        <v>0.5390070839383384</v>
      </c>
      <c r="BR59" s="92">
        <f>BQ59*(1+'Greek Shipping Companies'!$D$24)^(-1/12)</f>
        <v>0.53357365997935957</v>
      </c>
      <c r="BS59" s="92">
        <f>BR59*(1+'Greek Shipping Companies'!$D$24)^(-1/12)</f>
        <v>0.52819500727812063</v>
      </c>
      <c r="BT59" s="92">
        <f>BS59*(1+'Greek Shipping Companies'!$D$24)^(-1/12)</f>
        <v>0.52287057371671264</v>
      </c>
      <c r="BU59" s="92">
        <f>BT59*(1+'Greek Shipping Companies'!$D$24)^(-1/12)</f>
        <v>0.51759981274281353</v>
      </c>
      <c r="BV59" s="92">
        <f>BU59*(1+'Greek Shipping Companies'!$D$24)^(-1/12)</f>
        <v>0.51238218331358421</v>
      </c>
      <c r="BW59" s="92">
        <f>BV59*(1+'Greek Shipping Companies'!$D$24)^(-1/12)</f>
        <v>0.507217149840131</v>
      </c>
      <c r="BX59" s="92">
        <f>BW59*(1+'Greek Shipping Companies'!$D$24)^(-1/12)</f>
        <v>0.50210418213252739</v>
      </c>
      <c r="BY59" s="92">
        <f>BX59*(1+'Greek Shipping Companies'!$D$24)^(-1/12)</f>
        <v>0.49704275534538994</v>
      </c>
      <c r="BZ59" s="92">
        <f>BY59*(1+'Greek Shipping Companies'!$D$24)^(-1/12)</f>
        <v>0.49203234992400324</v>
      </c>
      <c r="CA59" s="92">
        <f>BZ59*(1+'Greek Shipping Companies'!$D$24)^(-1/12)</f>
        <v>0.4870724515509875</v>
      </c>
      <c r="CB59" s="92">
        <f>CA59*(1+'Greek Shipping Companies'!$D$24)^(-1/12)</f>
        <v>0.48216255109350403</v>
      </c>
      <c r="CC59" s="92">
        <f>CB59*(1+'Greek Shipping Companies'!$D$24)^(-1/12)</f>
        <v>0.47730214455099279</v>
      </c>
      <c r="CD59" s="92">
        <f>CC59*(1+'Greek Shipping Companies'!$D$24)^(-1/12)</f>
        <v>0.47249073300343691</v>
      </c>
      <c r="CE59" s="92">
        <f>CD59*(1+'Greek Shipping Companies'!$D$24)^(-1/12)</f>
        <v>0.4677278225601485</v>
      </c>
      <c r="CF59" s="92">
        <f>CE59*(1+'Greek Shipping Companies'!$D$24)^(-1/12)</f>
        <v>0.46301292430907093</v>
      </c>
      <c r="CG59" s="92">
        <f>CF59*(1+'Greek Shipping Companies'!$D$24)^(-1/12)</f>
        <v>0.45834555426659196</v>
      </c>
      <c r="CH59" s="92">
        <f>CG59*(1+'Greek Shipping Companies'!$D$24)^(-1/12)</f>
        <v>0.45372523332786302</v>
      </c>
      <c r="CI59" s="92">
        <f>CH59*(1+'Greek Shipping Companies'!$D$24)^(-1/12)</f>
        <v>0.44915148721761916</v>
      </c>
      <c r="CJ59" s="92">
        <f>CI59*(1+'Greek Shipping Companies'!$D$24)^(-1/12)</f>
        <v>0.44462384644149466</v>
      </c>
      <c r="CK59" s="92">
        <f>CJ59*(1+'Greek Shipping Companies'!$D$24)^(-1/12)</f>
        <v>0.44014184623782959</v>
      </c>
      <c r="CL59" s="92">
        <f>CK59*(1+'Greek Shipping Companies'!$D$24)^(-1/12)</f>
        <v>0.43570502652996213</v>
      </c>
      <c r="CM59" s="92">
        <f>CL59*(1+'Greek Shipping Companies'!$D$24)^(-1/12)</f>
        <v>0.4313129318790016</v>
      </c>
      <c r="CN59" s="92">
        <f>CM59*(1+'Greek Shipping Companies'!$D$24)^(-1/12)</f>
        <v>0.42696511143707794</v>
      </c>
      <c r="CO59" s="92">
        <f>CN59*(1+'Greek Shipping Companies'!$D$24)^(-1/12)</f>
        <v>0.42266111890106206</v>
      </c>
      <c r="CP59" s="92">
        <f>CO59*(1+'Greek Shipping Companies'!$D$24)^(-1/12)</f>
        <v>0.41840051246675303</v>
      </c>
      <c r="CQ59" s="92">
        <f>CP59*(1+'Greek Shipping Companies'!$D$24)^(-1/12)</f>
        <v>0.41418285478352684</v>
      </c>
      <c r="CR59" s="92">
        <f>CQ59*(1+'Greek Shipping Companies'!$D$24)^(-1/12)</f>
        <v>0.41000771290944249</v>
      </c>
      <c r="CS59" s="92">
        <f>CR59*(1+'Greek Shipping Companies'!$D$24)^(-1/12)</f>
        <v>0.40587465826680047</v>
      </c>
      <c r="CT59" s="92">
        <f>CS59*(1+'Greek Shipping Companies'!$D$24)^(-1/12)</f>
        <v>0.4017832665981495</v>
      </c>
      <c r="CU59" s="92">
        <f>CT59*(1+'Greek Shipping Companies'!$D$24)^(-1/12)</f>
        <v>0.39773311792273636</v>
      </c>
      <c r="CV59" s="92">
        <f>CU59*(1+'Greek Shipping Companies'!$D$24)^(-1/12)</f>
        <v>0.39372379649339506</v>
      </c>
      <c r="CW59" s="92">
        <f>CV59*(1+'Greek Shipping Companies'!$D$24)^(-1/12)</f>
        <v>0.38975489075387043</v>
      </c>
      <c r="CX59" s="92">
        <f>CW59*(1+'Greek Shipping Companies'!$D$24)^(-1/12)</f>
        <v>0.38582599329657186</v>
      </c>
      <c r="CY59" s="92">
        <f>CX59*(1+'Greek Shipping Companies'!$D$24)^(-1/12)</f>
        <v>0.38193670082075309</v>
      </c>
      <c r="CZ59" s="92">
        <f>CY59*(1+'Greek Shipping Companies'!$D$24)^(-1/12)</f>
        <v>0.37808661409111338</v>
      </c>
      <c r="DA59" s="92">
        <f>CZ59*(1+'Greek Shipping Companies'!$D$24)^(-1/12)</f>
        <v>0.374275337896816</v>
      </c>
      <c r="DB59" s="92">
        <f>DA59*(1+'Greek Shipping Companies'!$D$24)^(-1/12)</f>
        <v>0.37050248101092004</v>
      </c>
      <c r="DC59" s="92">
        <f>DB59*(1+'Greek Shipping Companies'!$D$24)^(-1/12)</f>
        <v>0.36676765615022094</v>
      </c>
      <c r="DD59" s="92">
        <f>DC59*(1+'Greek Shipping Companies'!$D$24)^(-1/12)</f>
        <v>0.3630704799354959</v>
      </c>
      <c r="DE59" s="92">
        <f>DD59*(1+'Greek Shipping Companies'!$D$24)^(-1/12)</f>
        <v>0.35941057285215017</v>
      </c>
      <c r="DF59" s="92">
        <f>DE59*(1+'Greek Shipping Companies'!$D$24)^(-1/12)</f>
        <v>0.35578755921125971</v>
      </c>
      <c r="DG59" s="92">
        <f>DF59*(1+'Greek Shipping Companies'!$D$24)^(-1/12)</f>
        <v>0.35220106711100707</v>
      </c>
      <c r="DH59" s="92">
        <f>DG59*(1+'Greek Shipping Companies'!$D$24)^(-1/12)</f>
        <v>0.34865072839850553</v>
      </c>
      <c r="DI59" s="92">
        <f>DH59*(1+'Greek Shipping Companies'!$D$24)^(-1/12)</f>
        <v>0.34513617863200824</v>
      </c>
      <c r="DJ59" s="92">
        <f>DI59*(1+'Greek Shipping Companies'!$D$24)^(-1/12)</f>
        <v>0.34165705704349852</v>
      </c>
      <c r="DK59" s="92">
        <f>DJ59*(1+'Greek Shipping Companies'!$D$24)^(-1/12)</f>
        <v>0.33821300650165687</v>
      </c>
      <c r="DL59" s="92">
        <f>DK59*(1+'Greek Shipping Companies'!$D$24)^(-1/12)</f>
        <v>0.33480367347520151</v>
      </c>
      <c r="DM59" s="92">
        <f>DL59*(1+'Greek Shipping Companies'!$D$24)^(-1/12)</f>
        <v>0.33142870799659868</v>
      </c>
      <c r="DN59" s="92">
        <f>DM59*(1+'Greek Shipping Companies'!$D$24)^(-1/12)</f>
        <v>0.32808776362613817</v>
      </c>
      <c r="DO59" s="92">
        <f>DN59*(1+'Greek Shipping Companies'!$D$24)^(-1/12)</f>
        <v>0.32478049741637166</v>
      </c>
      <c r="DP59" s="92">
        <f>DO59*(1+'Greek Shipping Companies'!$D$24)^(-1/12)</f>
        <v>0.32150656987690901</v>
      </c>
      <c r="DQ59" s="92">
        <f>DP59*(1+'Greek Shipping Companies'!$D$24)^(-1/12)</f>
        <v>0.31826564493956971</v>
      </c>
      <c r="DR59" s="92">
        <f>DQ59*(1+'Greek Shipping Companies'!$D$24)^(-1/12)</f>
        <v>0.31505738992388549</v>
      </c>
      <c r="DS59" s="92">
        <f>DR59*(1+'Greek Shipping Companies'!$D$24)^(-1/12)</f>
        <v>0.3118814755029507</v>
      </c>
      <c r="DT59" s="92">
        <f>DS59*(1+'Greek Shipping Companies'!$D$24)^(-1/12)</f>
        <v>0.30873757566961707</v>
      </c>
      <c r="DU59" s="92">
        <f>DT59*(1+'Greek Shipping Companies'!$D$24)^(-1/12)</f>
        <v>0.30562536770302895</v>
      </c>
      <c r="DV59" s="92">
        <f>DU59*(1+'Greek Shipping Companies'!$D$24)^(-1/12)</f>
        <v>0.3025445321354962</v>
      </c>
      <c r="DW59" s="92">
        <f>DV59*(1+'Greek Shipping Companies'!$D$24)^(-1/12)</f>
        <v>0.29949475271970083</v>
      </c>
      <c r="DX59" s="92">
        <f>DW59*(1+'Greek Shipping Companies'!$D$24)^(-1/12)</f>
        <v>0.29647571639623421</v>
      </c>
    </row>
    <row r="60" spans="2:130" x14ac:dyDescent="0.45">
      <c r="B60" s="7" t="s">
        <v>168</v>
      </c>
      <c r="H60" s="33">
        <f t="shared" ref="H60:BS60" si="217">H58*H59</f>
        <v>-680000</v>
      </c>
      <c r="I60" s="33">
        <f t="shared" si="217"/>
        <v>0</v>
      </c>
      <c r="J60" s="33">
        <f t="shared" si="217"/>
        <v>0</v>
      </c>
      <c r="K60" s="33">
        <f t="shared" si="217"/>
        <v>58567.525045288457</v>
      </c>
      <c r="L60" s="33">
        <f t="shared" si="217"/>
        <v>0</v>
      </c>
      <c r="M60" s="33">
        <f t="shared" si="217"/>
        <v>0</v>
      </c>
      <c r="N60" s="33">
        <f t="shared" si="217"/>
        <v>56814.161323900466</v>
      </c>
      <c r="O60" s="33">
        <f t="shared" si="217"/>
        <v>0</v>
      </c>
      <c r="P60" s="33">
        <f t="shared" si="217"/>
        <v>0</v>
      </c>
      <c r="Q60" s="33">
        <f t="shared" si="217"/>
        <v>55113.288882229383</v>
      </c>
      <c r="R60" s="33">
        <f t="shared" si="217"/>
        <v>0</v>
      </c>
      <c r="S60" s="33">
        <f t="shared" si="217"/>
        <v>0</v>
      </c>
      <c r="T60" s="33">
        <f t="shared" si="217"/>
        <v>53463.33626398653</v>
      </c>
      <c r="U60" s="33">
        <f t="shared" si="217"/>
        <v>0</v>
      </c>
      <c r="V60" s="33">
        <f t="shared" si="217"/>
        <v>0</v>
      </c>
      <c r="W60" s="33">
        <f t="shared" si="217"/>
        <v>51862.779058314016</v>
      </c>
      <c r="X60" s="33">
        <f t="shared" si="217"/>
        <v>0</v>
      </c>
      <c r="Y60" s="33">
        <f t="shared" si="217"/>
        <v>0</v>
      </c>
      <c r="Z60" s="33">
        <f t="shared" si="217"/>
        <v>50310.138491363439</v>
      </c>
      <c r="AA60" s="33">
        <f t="shared" si="217"/>
        <v>0</v>
      </c>
      <c r="AB60" s="33">
        <f t="shared" si="217"/>
        <v>0</v>
      </c>
      <c r="AC60" s="33">
        <f t="shared" si="217"/>
        <v>48803.980060039066</v>
      </c>
      <c r="AD60" s="33">
        <f t="shared" si="217"/>
        <v>0</v>
      </c>
      <c r="AE60" s="33">
        <f t="shared" si="217"/>
        <v>0</v>
      </c>
      <c r="AF60" s="33">
        <f t="shared" si="217"/>
        <v>47342.912206643407</v>
      </c>
      <c r="AG60" s="33">
        <f t="shared" si="217"/>
        <v>0</v>
      </c>
      <c r="AH60" s="33">
        <f t="shared" si="217"/>
        <v>0</v>
      </c>
      <c r="AI60" s="33">
        <f t="shared" si="217"/>
        <v>45925.585033200492</v>
      </c>
      <c r="AJ60" s="33">
        <f t="shared" si="217"/>
        <v>0</v>
      </c>
      <c r="AK60" s="33">
        <f t="shared" si="217"/>
        <v>0</v>
      </c>
      <c r="AL60" s="33">
        <f t="shared" si="217"/>
        <v>44550.68905426906</v>
      </c>
      <c r="AM60" s="33">
        <f t="shared" si="217"/>
        <v>0</v>
      </c>
      <c r="AN60" s="33">
        <f t="shared" si="217"/>
        <v>0</v>
      </c>
      <c r="AO60" s="33">
        <f t="shared" si="217"/>
        <v>43216.953987093351</v>
      </c>
      <c r="AP60" s="33">
        <f t="shared" si="217"/>
        <v>0</v>
      </c>
      <c r="AQ60" s="33">
        <f t="shared" si="217"/>
        <v>0</v>
      </c>
      <c r="AR60" s="33">
        <f t="shared" si="217"/>
        <v>41923.147577973803</v>
      </c>
      <c r="AS60" s="33">
        <f t="shared" si="217"/>
        <v>0</v>
      </c>
      <c r="AT60" s="33">
        <f t="shared" si="217"/>
        <v>0</v>
      </c>
      <c r="AU60" s="33">
        <f t="shared" si="217"/>
        <v>40668.074463773155</v>
      </c>
      <c r="AV60" s="33">
        <f t="shared" si="217"/>
        <v>0</v>
      </c>
      <c r="AW60" s="33">
        <f t="shared" si="217"/>
        <v>0</v>
      </c>
      <c r="AX60" s="33">
        <f t="shared" si="217"/>
        <v>39450.575067506245</v>
      </c>
      <c r="AY60" s="33">
        <f t="shared" si="217"/>
        <v>0</v>
      </c>
      <c r="AZ60" s="33">
        <f t="shared" si="217"/>
        <v>0</v>
      </c>
      <c r="BA60" s="33">
        <f t="shared" si="217"/>
        <v>38269.524526993024</v>
      </c>
      <c r="BB60" s="33">
        <f t="shared" si="217"/>
        <v>0</v>
      </c>
      <c r="BC60" s="33">
        <f t="shared" si="217"/>
        <v>0</v>
      </c>
      <c r="BD60" s="33">
        <f t="shared" si="217"/>
        <v>37123.831655585003</v>
      </c>
      <c r="BE60" s="33">
        <f t="shared" si="217"/>
        <v>0</v>
      </c>
      <c r="BF60" s="33">
        <f t="shared" si="217"/>
        <v>0</v>
      </c>
      <c r="BG60" s="33">
        <f t="shared" si="217"/>
        <v>36012.43793400492</v>
      </c>
      <c r="BH60" s="33">
        <f t="shared" si="217"/>
        <v>0</v>
      </c>
      <c r="BI60" s="33">
        <f t="shared" si="217"/>
        <v>0</v>
      </c>
      <c r="BJ60" s="33">
        <f t="shared" si="217"/>
        <v>34934.316532368182</v>
      </c>
      <c r="BK60" s="33">
        <f t="shared" si="217"/>
        <v>0</v>
      </c>
      <c r="BL60" s="33">
        <f t="shared" si="217"/>
        <v>0</v>
      </c>
      <c r="BM60" s="33">
        <f t="shared" si="217"/>
        <v>33888.471361482523</v>
      </c>
      <c r="BN60" s="33">
        <f t="shared" si="217"/>
        <v>0</v>
      </c>
      <c r="BO60" s="33">
        <f t="shared" si="217"/>
        <v>0</v>
      </c>
      <c r="BP60" s="33">
        <f t="shared" si="217"/>
        <v>32873.936152549366</v>
      </c>
      <c r="BQ60" s="33">
        <f t="shared" si="217"/>
        <v>0</v>
      </c>
      <c r="BR60" s="33">
        <f t="shared" si="217"/>
        <v>0</v>
      </c>
      <c r="BS60" s="33">
        <f t="shared" si="217"/>
        <v>31889.77356441654</v>
      </c>
      <c r="BT60" s="33">
        <f t="shared" ref="BT60:DX60" si="218">BT58*BT59</f>
        <v>0</v>
      </c>
      <c r="BU60" s="33">
        <f t="shared" si="218"/>
        <v>0</v>
      </c>
      <c r="BV60" s="33">
        <f t="shared" si="218"/>
        <v>30935.074317557654</v>
      </c>
      <c r="BW60" s="33">
        <f t="shared" si="218"/>
        <v>0</v>
      </c>
      <c r="BX60" s="33">
        <f t="shared" si="218"/>
        <v>0</v>
      </c>
      <c r="BY60" s="33">
        <f t="shared" si="218"/>
        <v>30008.956353977926</v>
      </c>
      <c r="BZ60" s="33">
        <f t="shared" si="218"/>
        <v>0</v>
      </c>
      <c r="CA60" s="33">
        <f t="shared" si="218"/>
        <v>0</v>
      </c>
      <c r="CB60" s="33">
        <f t="shared" si="218"/>
        <v>29110.564022270311</v>
      </c>
      <c r="CC60" s="33">
        <f t="shared" si="218"/>
        <v>0</v>
      </c>
      <c r="CD60" s="33">
        <f t="shared" si="218"/>
        <v>0</v>
      </c>
      <c r="CE60" s="33">
        <f t="shared" si="218"/>
        <v>28239.067287068974</v>
      </c>
      <c r="CF60" s="33">
        <f t="shared" si="218"/>
        <v>0</v>
      </c>
      <c r="CG60" s="33">
        <f t="shared" si="218"/>
        <v>0</v>
      </c>
      <c r="CH60" s="33">
        <f t="shared" si="218"/>
        <v>27393.660962169735</v>
      </c>
      <c r="CI60" s="33">
        <f t="shared" si="218"/>
        <v>0</v>
      </c>
      <c r="CJ60" s="33">
        <f t="shared" si="218"/>
        <v>0</v>
      </c>
      <c r="CK60" s="33">
        <f t="shared" si="218"/>
        <v>26573.563966608966</v>
      </c>
      <c r="CL60" s="33">
        <f t="shared" si="218"/>
        <v>0</v>
      </c>
      <c r="CM60" s="33">
        <f t="shared" si="218"/>
        <v>0</v>
      </c>
      <c r="CN60" s="33">
        <f t="shared" si="218"/>
        <v>25778.018603013588</v>
      </c>
      <c r="CO60" s="33">
        <f t="shared" si="218"/>
        <v>0</v>
      </c>
      <c r="CP60" s="33">
        <f t="shared" si="218"/>
        <v>0</v>
      </c>
      <c r="CQ60" s="33">
        <f t="shared" si="218"/>
        <v>25006.289857555439</v>
      </c>
      <c r="CR60" s="33">
        <f t="shared" si="218"/>
        <v>0</v>
      </c>
      <c r="CS60" s="33">
        <f t="shared" si="218"/>
        <v>0</v>
      </c>
      <c r="CT60" s="33">
        <f t="shared" si="218"/>
        <v>24257.664720863282</v>
      </c>
      <c r="CU60" s="33">
        <f t="shared" si="218"/>
        <v>0</v>
      </c>
      <c r="CV60" s="33">
        <f t="shared" si="218"/>
        <v>0</v>
      </c>
      <c r="CW60" s="33">
        <f t="shared" si="218"/>
        <v>23531.451529264934</v>
      </c>
      <c r="CX60" s="33">
        <f t="shared" si="218"/>
        <v>0</v>
      </c>
      <c r="CY60" s="33">
        <f t="shared" si="218"/>
        <v>0</v>
      </c>
      <c r="CZ60" s="33">
        <f t="shared" si="218"/>
        <v>22826.979325750977</v>
      </c>
      <c r="DA60" s="33">
        <f t="shared" si="218"/>
        <v>0</v>
      </c>
      <c r="DB60" s="33">
        <f t="shared" si="218"/>
        <v>0</v>
      </c>
      <c r="DC60" s="33">
        <f t="shared" si="218"/>
        <v>22143.597240069594</v>
      </c>
      <c r="DD60" s="33">
        <f t="shared" si="218"/>
        <v>0</v>
      </c>
      <c r="DE60" s="33">
        <f t="shared" si="218"/>
        <v>0</v>
      </c>
      <c r="DF60" s="33">
        <f t="shared" si="218"/>
        <v>21480.673887379809</v>
      </c>
      <c r="DG60" s="33">
        <f t="shared" si="218"/>
        <v>0</v>
      </c>
      <c r="DH60" s="33">
        <f t="shared" si="218"/>
        <v>0</v>
      </c>
      <c r="DI60" s="33">
        <f t="shared" si="218"/>
        <v>20837.596784907502</v>
      </c>
      <c r="DJ60" s="33">
        <f t="shared" si="218"/>
        <v>0</v>
      </c>
      <c r="DK60" s="33">
        <f t="shared" si="218"/>
        <v>0</v>
      </c>
      <c r="DL60" s="33">
        <f t="shared" si="218"/>
        <v>20213.771786065296</v>
      </c>
      <c r="DM60" s="33">
        <f t="shared" si="218"/>
        <v>0</v>
      </c>
      <c r="DN60" s="33">
        <f t="shared" si="218"/>
        <v>0</v>
      </c>
      <c r="DO60" s="33">
        <f t="shared" si="218"/>
        <v>19608.622531513443</v>
      </c>
      <c r="DP60" s="33">
        <f t="shared" si="218"/>
        <v>0</v>
      </c>
      <c r="DQ60" s="33">
        <f t="shared" si="218"/>
        <v>0</v>
      </c>
      <c r="DR60" s="33">
        <f t="shared" si="218"/>
        <v>19021.58991665459</v>
      </c>
      <c r="DS60" s="33">
        <f t="shared" si="218"/>
        <v>0</v>
      </c>
      <c r="DT60" s="33">
        <f t="shared" si="218"/>
        <v>0</v>
      </c>
      <c r="DU60" s="33">
        <f t="shared" si="218"/>
        <v>18452.131575070376</v>
      </c>
      <c r="DV60" s="33">
        <f t="shared" si="218"/>
        <v>0</v>
      </c>
      <c r="DW60" s="33">
        <f t="shared" si="218"/>
        <v>0</v>
      </c>
      <c r="DX60" s="33">
        <f t="shared" si="218"/>
        <v>17899.721377422644</v>
      </c>
    </row>
    <row r="62" spans="2:130" ht="13.9" x14ac:dyDescent="0.45">
      <c r="B62" s="11" t="s">
        <v>170</v>
      </c>
      <c r="C62" s="11"/>
      <c r="D62" s="11"/>
      <c r="E62" s="11"/>
      <c r="F62" s="11"/>
      <c r="G62" s="11"/>
      <c r="H62" s="99">
        <v>0</v>
      </c>
      <c r="I62" s="99">
        <f t="shared" ref="I62:R62" si="219">H62+1</f>
        <v>1</v>
      </c>
      <c r="J62" s="99">
        <f t="shared" si="219"/>
        <v>2</v>
      </c>
      <c r="K62" s="99">
        <f t="shared" si="219"/>
        <v>3</v>
      </c>
      <c r="L62" s="99">
        <f t="shared" si="219"/>
        <v>4</v>
      </c>
      <c r="M62" s="99">
        <f t="shared" si="219"/>
        <v>5</v>
      </c>
      <c r="N62" s="99">
        <f t="shared" si="219"/>
        <v>6</v>
      </c>
      <c r="O62" s="99">
        <f t="shared" si="219"/>
        <v>7</v>
      </c>
      <c r="P62" s="99">
        <f t="shared" si="219"/>
        <v>8</v>
      </c>
      <c r="Q62" s="99">
        <f t="shared" si="219"/>
        <v>9</v>
      </c>
      <c r="R62" s="99">
        <f t="shared" si="219"/>
        <v>10</v>
      </c>
      <c r="DY62" s="12"/>
      <c r="DZ62" s="12"/>
    </row>
    <row r="64" spans="2:130" s="143" customFormat="1" x14ac:dyDescent="0.45">
      <c r="B64" s="143" t="s">
        <v>231</v>
      </c>
      <c r="H64" s="144">
        <v>1</v>
      </c>
      <c r="I64" s="144">
        <f>IF(Inputs_Outputs!$I$23&gt;=1,1,0)</f>
        <v>1</v>
      </c>
      <c r="J64" s="144">
        <f>IF(Inputs_Outputs!$I$23&gt;=2,1,0)</f>
        <v>1</v>
      </c>
      <c r="K64" s="144">
        <f>IF(Inputs_Outputs!$I$23&gt;=3,1,0)</f>
        <v>1</v>
      </c>
      <c r="L64" s="144">
        <f>IF(Inputs_Outputs!$I$23&gt;=4,1,0)</f>
        <v>1</v>
      </c>
      <c r="M64" s="144">
        <f>IF(Inputs_Outputs!$I$23&gt;=5,1,0)</f>
        <v>1</v>
      </c>
      <c r="N64" s="144">
        <f>IF(Inputs_Outputs!$I$23&gt;=6,1,0)</f>
        <v>1</v>
      </c>
      <c r="O64" s="144">
        <f>IF(Inputs_Outputs!$I$23&gt;=7,1,0)</f>
        <v>1</v>
      </c>
      <c r="P64" s="144">
        <f>IF(Inputs_Outputs!$I$23&gt;=8,1,0)</f>
        <v>1</v>
      </c>
      <c r="Q64" s="144">
        <f>IF(Inputs_Outputs!$I$23&gt;=9,1,0)</f>
        <v>1</v>
      </c>
      <c r="R64" s="144">
        <f>IF(Inputs_Outputs!$I$23&gt;=10,1,0)</f>
        <v>1</v>
      </c>
      <c r="S64" s="144"/>
      <c r="T64" s="144"/>
      <c r="U64" s="144"/>
      <c r="V64" s="144"/>
      <c r="W64" s="144"/>
      <c r="X64" s="144"/>
      <c r="Y64" s="144"/>
      <c r="Z64" s="144"/>
      <c r="AA64" s="144"/>
      <c r="AB64" s="144"/>
      <c r="AC64" s="144"/>
      <c r="AD64" s="144"/>
      <c r="AE64" s="144"/>
      <c r="AF64" s="144"/>
      <c r="AG64" s="144"/>
      <c r="AH64" s="144"/>
      <c r="AI64" s="144"/>
      <c r="AJ64" s="144"/>
      <c r="AK64" s="144"/>
      <c r="AL64" s="144"/>
      <c r="AM64" s="144"/>
      <c r="AN64" s="144"/>
      <c r="AO64" s="144"/>
      <c r="AP64" s="144"/>
      <c r="AQ64" s="144"/>
      <c r="AR64" s="144"/>
      <c r="AS64" s="144"/>
      <c r="AT64" s="144"/>
      <c r="AU64" s="144"/>
      <c r="AV64" s="144"/>
      <c r="AW64" s="144"/>
      <c r="AX64" s="144"/>
      <c r="AY64" s="144"/>
      <c r="AZ64" s="144"/>
      <c r="BA64" s="144"/>
      <c r="BB64" s="144"/>
      <c r="BC64" s="144"/>
      <c r="BD64" s="144"/>
      <c r="BE64" s="144"/>
      <c r="BF64" s="144"/>
      <c r="BG64" s="144"/>
      <c r="BH64" s="144"/>
      <c r="BI64" s="144"/>
      <c r="BJ64" s="144"/>
      <c r="BK64" s="144"/>
      <c r="BL64" s="144"/>
      <c r="BM64" s="144"/>
      <c r="BN64" s="144"/>
      <c r="BO64" s="144"/>
      <c r="BP64" s="144"/>
      <c r="BQ64" s="144"/>
      <c r="BR64" s="144"/>
      <c r="BS64" s="144"/>
      <c r="BT64" s="144"/>
      <c r="BU64" s="144"/>
      <c r="BV64" s="144"/>
      <c r="BW64" s="144"/>
      <c r="BX64" s="144"/>
      <c r="BY64" s="144"/>
      <c r="BZ64" s="144"/>
      <c r="CA64" s="144"/>
      <c r="CB64" s="144"/>
      <c r="CC64" s="144"/>
      <c r="CD64" s="144"/>
      <c r="CE64" s="144"/>
      <c r="CF64" s="144"/>
      <c r="CG64" s="144"/>
      <c r="CH64" s="144"/>
      <c r="CI64" s="144"/>
      <c r="CJ64" s="144"/>
      <c r="CK64" s="144"/>
      <c r="CL64" s="144"/>
      <c r="CM64" s="144"/>
      <c r="CN64" s="144"/>
      <c r="CO64" s="144"/>
      <c r="CP64" s="144"/>
      <c r="CQ64" s="144"/>
      <c r="CR64" s="144"/>
      <c r="CS64" s="144"/>
      <c r="CT64" s="144"/>
      <c r="CU64" s="144"/>
      <c r="CV64" s="144"/>
      <c r="CW64" s="144"/>
      <c r="CX64" s="144"/>
      <c r="CY64" s="144"/>
      <c r="CZ64" s="144"/>
      <c r="DA64" s="144"/>
      <c r="DB64" s="144"/>
      <c r="DC64" s="144"/>
      <c r="DD64" s="144"/>
      <c r="DE64" s="144"/>
      <c r="DF64" s="144"/>
      <c r="DG64" s="144"/>
      <c r="DH64" s="144"/>
      <c r="DI64" s="144"/>
      <c r="DJ64" s="144"/>
      <c r="DK64" s="144"/>
      <c r="DL64" s="144"/>
      <c r="DM64" s="144"/>
      <c r="DN64" s="144"/>
      <c r="DO64" s="144"/>
      <c r="DP64" s="144"/>
      <c r="DQ64" s="144"/>
      <c r="DR64" s="144"/>
      <c r="DS64" s="144"/>
      <c r="DT64" s="144"/>
      <c r="DU64" s="144"/>
      <c r="DV64" s="144"/>
      <c r="DW64" s="144"/>
      <c r="DX64" s="144"/>
    </row>
    <row r="65" spans="2:128" s="143" customFormat="1" x14ac:dyDescent="0.45">
      <c r="B65" s="156" t="s">
        <v>239</v>
      </c>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4"/>
      <c r="AN65" s="144"/>
      <c r="AO65" s="144"/>
      <c r="AP65" s="144"/>
      <c r="AQ65" s="144"/>
      <c r="AR65" s="144"/>
      <c r="AS65" s="144"/>
      <c r="AT65" s="144"/>
      <c r="AU65" s="144"/>
      <c r="AV65" s="144"/>
      <c r="AW65" s="144"/>
      <c r="AX65" s="144"/>
      <c r="AY65" s="144"/>
      <c r="AZ65" s="144"/>
      <c r="BA65" s="144"/>
      <c r="BB65" s="144"/>
      <c r="BC65" s="144"/>
      <c r="BD65" s="144"/>
      <c r="BE65" s="144"/>
      <c r="BF65" s="144"/>
      <c r="BG65" s="144"/>
      <c r="BH65" s="144"/>
      <c r="BI65" s="144"/>
      <c r="BJ65" s="144"/>
      <c r="BK65" s="144"/>
      <c r="BL65" s="144"/>
      <c r="BM65" s="144"/>
      <c r="BN65" s="144"/>
      <c r="BO65" s="144"/>
      <c r="BP65" s="144"/>
      <c r="BQ65" s="144"/>
      <c r="BR65" s="144"/>
      <c r="BS65" s="144"/>
      <c r="BT65" s="144"/>
      <c r="BU65" s="144"/>
      <c r="BV65" s="144"/>
      <c r="BW65" s="144"/>
      <c r="BX65" s="144"/>
      <c r="BY65" s="144"/>
      <c r="BZ65" s="144"/>
      <c r="CA65" s="144"/>
      <c r="CB65" s="144"/>
      <c r="CC65" s="144"/>
      <c r="CD65" s="144"/>
      <c r="CE65" s="144"/>
      <c r="CF65" s="144"/>
      <c r="CG65" s="144"/>
      <c r="CH65" s="144"/>
      <c r="CI65" s="144"/>
      <c r="CJ65" s="144"/>
      <c r="CK65" s="144"/>
      <c r="CL65" s="144"/>
      <c r="CM65" s="144"/>
      <c r="CN65" s="144"/>
      <c r="CO65" s="144"/>
      <c r="CP65" s="144"/>
      <c r="CQ65" s="144"/>
      <c r="CR65" s="144"/>
      <c r="CS65" s="144"/>
      <c r="CT65" s="144"/>
      <c r="CU65" s="144"/>
      <c r="CV65" s="144"/>
      <c r="CW65" s="144"/>
      <c r="CX65" s="144"/>
      <c r="CY65" s="144"/>
      <c r="CZ65" s="144"/>
      <c r="DA65" s="144"/>
      <c r="DB65" s="144"/>
      <c r="DC65" s="144"/>
      <c r="DD65" s="144"/>
      <c r="DE65" s="144"/>
      <c r="DF65" s="144"/>
      <c r="DG65" s="144"/>
      <c r="DH65" s="144"/>
      <c r="DI65" s="144"/>
      <c r="DJ65" s="144"/>
      <c r="DK65" s="144"/>
      <c r="DL65" s="144"/>
      <c r="DM65" s="144"/>
      <c r="DN65" s="144"/>
      <c r="DO65" s="144"/>
      <c r="DP65" s="144"/>
      <c r="DQ65" s="144"/>
      <c r="DR65" s="144"/>
      <c r="DS65" s="144"/>
      <c r="DT65" s="144"/>
      <c r="DU65" s="144"/>
      <c r="DV65" s="144"/>
      <c r="DW65" s="144"/>
      <c r="DX65" s="144"/>
    </row>
    <row r="66" spans="2:128" x14ac:dyDescent="0.45">
      <c r="B66" s="7" t="s">
        <v>171</v>
      </c>
      <c r="H66" s="32">
        <f>H53*H64</f>
        <v>-136000</v>
      </c>
      <c r="I66" s="32">
        <f>SUM(I53:T53)*I64</f>
        <v>37500.000000000044</v>
      </c>
      <c r="J66" s="32">
        <f>SUM(U53:AF53)*J64</f>
        <v>46566.666666666708</v>
      </c>
      <c r="K66" s="32">
        <f>SUM(AG53:AR53)*K64</f>
        <v>55633.333333333379</v>
      </c>
      <c r="L66" s="32">
        <f>SUM(AS53:BD53)*L64</f>
        <v>241500.00000000006</v>
      </c>
      <c r="M66" s="32">
        <f>SUM(BE53:BP53)*M64</f>
        <v>241500.00000000006</v>
      </c>
      <c r="N66" s="32">
        <f>SUM(BQ53:CB53)*N64</f>
        <v>241500.00000000006</v>
      </c>
      <c r="O66" s="32">
        <f>SUM(CC53:CN53)*O64</f>
        <v>241500.00000000006</v>
      </c>
      <c r="P66" s="32">
        <f>SUM(CO53:CZ53)*P64</f>
        <v>241500.00000000006</v>
      </c>
      <c r="Q66" s="32">
        <f>SUM(DA53:DL53)*Q64</f>
        <v>241500.00000000006</v>
      </c>
      <c r="R66" s="32">
        <f>SUM(DM53:DX53)*R64</f>
        <v>241500.00000000006</v>
      </c>
    </row>
    <row r="67" spans="2:128" x14ac:dyDescent="0.45">
      <c r="B67" s="7" t="s">
        <v>253</v>
      </c>
      <c r="H67" s="32">
        <v>1</v>
      </c>
      <c r="I67" s="166">
        <f>1/(1+'Greek Shipping Companies'!$D$24)</f>
        <v>0.88552109754014896</v>
      </c>
      <c r="J67" s="166">
        <f>I67/(1+'Greek Shipping Companies'!$D$24)</f>
        <v>0.78414761418871004</v>
      </c>
      <c r="K67" s="166">
        <f>J67/(1+'Greek Shipping Companies'!$D$24)</f>
        <v>0.69437925594987582</v>
      </c>
      <c r="L67" s="166">
        <f>K67/(1+'Greek Shipping Companies'!$D$24)</f>
        <v>0.61488748083784606</v>
      </c>
      <c r="M67" s="166">
        <f>L67/(1+'Greek Shipping Companies'!$D$24)</f>
        <v>0.54449583689522674</v>
      </c>
      <c r="N67" s="166">
        <f>M67/(1+'Greek Shipping Companies'!$D$24)</f>
        <v>0.48216255109350309</v>
      </c>
      <c r="O67" s="166">
        <f>N67/(1+'Greek Shipping Companies'!$D$24)</f>
        <v>0.42696511143707699</v>
      </c>
      <c r="P67" s="166">
        <f>O67/(1+'Greek Shipping Companies'!$D$24)</f>
        <v>0.37808661409111244</v>
      </c>
      <c r="Q67" s="166">
        <f>P67/(1+'Greek Shipping Companies'!$D$24)</f>
        <v>0.33480367347520062</v>
      </c>
      <c r="R67" s="166">
        <f>Q67/(1+'Greek Shipping Companies'!$D$24)</f>
        <v>0.29647571639623332</v>
      </c>
    </row>
    <row r="68" spans="2:128" x14ac:dyDescent="0.45">
      <c r="B68" s="7" t="s">
        <v>230</v>
      </c>
      <c r="G68" s="98"/>
      <c r="H68" s="33">
        <f t="shared" ref="H68:R68" si="220">H66*H67</f>
        <v>-136000</v>
      </c>
      <c r="I68" s="33">
        <f t="shared" si="220"/>
        <v>33207.041157755622</v>
      </c>
      <c r="J68" s="33">
        <f t="shared" si="220"/>
        <v>36515.140567387629</v>
      </c>
      <c r="K68" s="33">
        <f t="shared" si="220"/>
        <v>38630.632606011459</v>
      </c>
      <c r="L68" s="33">
        <f t="shared" si="220"/>
        <v>148495.32662233987</v>
      </c>
      <c r="M68" s="33">
        <f t="shared" si="220"/>
        <v>131495.74461019729</v>
      </c>
      <c r="N68" s="33">
        <f t="shared" si="220"/>
        <v>116442.25608908103</v>
      </c>
      <c r="O68" s="33">
        <f t="shared" si="220"/>
        <v>103112.07441205412</v>
      </c>
      <c r="P68" s="33">
        <f t="shared" si="220"/>
        <v>91307.917303003676</v>
      </c>
      <c r="Q68" s="33">
        <f t="shared" si="220"/>
        <v>80855.087144260964</v>
      </c>
      <c r="R68" s="33">
        <f t="shared" si="220"/>
        <v>71598.885509690372</v>
      </c>
    </row>
    <row r="69" spans="2:128" x14ac:dyDescent="0.45">
      <c r="G69" s="98"/>
      <c r="H69" s="33"/>
      <c r="I69" s="33"/>
      <c r="J69" s="33"/>
      <c r="K69" s="33"/>
      <c r="L69" s="33"/>
      <c r="M69" s="33"/>
      <c r="N69" s="33"/>
      <c r="O69" s="33"/>
      <c r="P69" s="33"/>
      <c r="Q69" s="33"/>
      <c r="R69" s="33"/>
    </row>
    <row r="70" spans="2:128" x14ac:dyDescent="0.45">
      <c r="B70" s="156" t="s">
        <v>240</v>
      </c>
      <c r="G70" s="98"/>
      <c r="H70" s="117"/>
      <c r="I70" s="165"/>
      <c r="J70" s="33"/>
      <c r="K70" s="33"/>
      <c r="L70" s="33"/>
      <c r="M70" s="33"/>
      <c r="N70" s="33"/>
      <c r="O70" s="33"/>
      <c r="P70" s="33"/>
      <c r="Q70" s="33"/>
      <c r="R70" s="33"/>
    </row>
    <row r="71" spans="2:128" x14ac:dyDescent="0.45">
      <c r="B71" s="7" t="s">
        <v>172</v>
      </c>
      <c r="G71" s="98"/>
      <c r="H71" s="33">
        <f>H58*H64</f>
        <v>-680000</v>
      </c>
      <c r="I71" s="33">
        <f>SUM(I58:T58)*I64</f>
        <v>241500.00000000006</v>
      </c>
      <c r="J71" s="33">
        <f>SUM(U58:AF58)*J64</f>
        <v>241500.00000000006</v>
      </c>
      <c r="K71" s="33">
        <f>SUM(AG58:AR58)*K64</f>
        <v>241500.00000000006</v>
      </c>
      <c r="L71" s="33">
        <f>SUM(AS58:BD58)*L64</f>
        <v>241500.00000000006</v>
      </c>
      <c r="M71" s="33">
        <f>SUM(BE58:BP58)*M64</f>
        <v>241500.00000000006</v>
      </c>
      <c r="N71" s="33">
        <f>SUM(BQ58:CB58)*N64</f>
        <v>241500.00000000006</v>
      </c>
      <c r="O71" s="33">
        <f>SUM(CC58:CN58)*O64</f>
        <v>241500.00000000006</v>
      </c>
      <c r="P71" s="33">
        <f>SUM(CO58:CZ58)*P64</f>
        <v>241500.00000000006</v>
      </c>
      <c r="Q71" s="33">
        <f>SUM(DA58:DL58)*Q64</f>
        <v>241500.00000000006</v>
      </c>
      <c r="R71" s="33">
        <f>SUM(DM58:DX58)*R64</f>
        <v>241500.00000000006</v>
      </c>
      <c r="S71" s="117"/>
    </row>
    <row r="72" spans="2:128" x14ac:dyDescent="0.45">
      <c r="B72" s="7" t="s">
        <v>253</v>
      </c>
      <c r="H72" s="32">
        <f t="shared" ref="H72:R72" si="221">H67</f>
        <v>1</v>
      </c>
      <c r="I72" s="166">
        <f t="shared" si="221"/>
        <v>0.88552109754014896</v>
      </c>
      <c r="J72" s="166">
        <f t="shared" si="221"/>
        <v>0.78414761418871004</v>
      </c>
      <c r="K72" s="166">
        <f t="shared" si="221"/>
        <v>0.69437925594987582</v>
      </c>
      <c r="L72" s="166">
        <f t="shared" si="221"/>
        <v>0.61488748083784606</v>
      </c>
      <c r="M72" s="166">
        <f t="shared" si="221"/>
        <v>0.54449583689522674</v>
      </c>
      <c r="N72" s="166">
        <f t="shared" si="221"/>
        <v>0.48216255109350309</v>
      </c>
      <c r="O72" s="166">
        <f t="shared" si="221"/>
        <v>0.42696511143707699</v>
      </c>
      <c r="P72" s="166">
        <f t="shared" si="221"/>
        <v>0.37808661409111244</v>
      </c>
      <c r="Q72" s="166">
        <f t="shared" si="221"/>
        <v>0.33480367347520062</v>
      </c>
      <c r="R72" s="166">
        <f t="shared" si="221"/>
        <v>0.29647571639623332</v>
      </c>
    </row>
    <row r="73" spans="2:128" x14ac:dyDescent="0.45">
      <c r="B73" s="7" t="s">
        <v>230</v>
      </c>
      <c r="G73" s="98"/>
      <c r="H73" s="33">
        <f t="shared" ref="H73" si="222">H71*H72</f>
        <v>-680000</v>
      </c>
      <c r="I73" s="33">
        <f t="shared" ref="I73" si="223">I71*I72</f>
        <v>213853.34505594603</v>
      </c>
      <c r="J73" s="33">
        <f t="shared" ref="J73" si="224">J71*J72</f>
        <v>189371.64882657351</v>
      </c>
      <c r="K73" s="33">
        <f t="shared" ref="K73" si="225">K71*K72</f>
        <v>167692.59031189504</v>
      </c>
      <c r="L73" s="33">
        <f t="shared" ref="L73" si="226">L71*L72</f>
        <v>148495.32662233987</v>
      </c>
      <c r="M73" s="33">
        <f t="shared" ref="M73" si="227">M71*M72</f>
        <v>131495.74461019729</v>
      </c>
      <c r="N73" s="33">
        <f t="shared" ref="N73" si="228">N71*N72</f>
        <v>116442.25608908103</v>
      </c>
      <c r="O73" s="33">
        <f t="shared" ref="O73" si="229">O71*O72</f>
        <v>103112.07441205412</v>
      </c>
      <c r="P73" s="33">
        <f t="shared" ref="P73" si="230">P71*P72</f>
        <v>91307.917303003676</v>
      </c>
      <c r="Q73" s="33">
        <f t="shared" ref="Q73" si="231">Q71*Q72</f>
        <v>80855.087144260964</v>
      </c>
      <c r="R73" s="33">
        <f t="shared" ref="R73" si="232">R71*R72</f>
        <v>71598.885509690372</v>
      </c>
      <c r="S73" s="33"/>
    </row>
    <row r="74" spans="2:128" x14ac:dyDescent="0.45">
      <c r="G74" s="98"/>
      <c r="H74" s="7"/>
      <c r="I74" s="7"/>
      <c r="J74" s="7"/>
      <c r="K74" s="7"/>
      <c r="L74" s="7"/>
      <c r="M74" s="7"/>
      <c r="N74" s="7"/>
      <c r="O74" s="7"/>
      <c r="P74" s="7"/>
      <c r="Q74" s="7"/>
      <c r="R74" s="7"/>
    </row>
    <row r="75" spans="2:128" x14ac:dyDescent="0.45">
      <c r="G75" s="98"/>
      <c r="H75" s="33"/>
      <c r="I75" s="33"/>
      <c r="J75" s="33"/>
      <c r="K75" s="33"/>
      <c r="L75" s="33"/>
      <c r="M75" s="33"/>
      <c r="N75" s="33"/>
      <c r="O75" s="33"/>
      <c r="P75" s="33"/>
      <c r="Q75" s="33"/>
      <c r="R75" s="33"/>
    </row>
    <row r="76" spans="2:128" x14ac:dyDescent="0.45">
      <c r="G76" s="98"/>
      <c r="H76" s="33"/>
      <c r="I76" s="33"/>
      <c r="J76" s="33"/>
      <c r="K76" s="33"/>
      <c r="L76" s="33"/>
      <c r="M76" s="33"/>
      <c r="N76" s="33"/>
      <c r="O76" s="33"/>
      <c r="P76" s="33"/>
      <c r="Q76" s="33"/>
      <c r="R76" s="33"/>
    </row>
    <row r="77" spans="2:128" x14ac:dyDescent="0.45">
      <c r="B77" s="7" t="s">
        <v>183</v>
      </c>
      <c r="H77" s="33">
        <f>H11</f>
        <v>0</v>
      </c>
      <c r="I77" s="33">
        <f>SUM(I11:T11)</f>
        <v>483000</v>
      </c>
      <c r="J77" s="33">
        <f>SUM(U11:AF11)</f>
        <v>483000</v>
      </c>
      <c r="K77" s="33">
        <f>SUM(AG11:AR11)</f>
        <v>483000</v>
      </c>
      <c r="L77" s="33">
        <f>SUM(AS11:BD11)</f>
        <v>483000</v>
      </c>
      <c r="M77" s="33">
        <f>SUM(BE11:BP11)</f>
        <v>483000</v>
      </c>
      <c r="N77" s="33">
        <f>SUM(BQ11:CB11)</f>
        <v>483000</v>
      </c>
      <c r="O77" s="33">
        <f>SUM(CC11:CN11)</f>
        <v>483000</v>
      </c>
      <c r="P77" s="33">
        <f>SUM(CO11:CZ11)</f>
        <v>483000</v>
      </c>
      <c r="Q77" s="33">
        <f>SUM(DA11:DL11)</f>
        <v>483000</v>
      </c>
      <c r="R77" s="33">
        <f>SUM(DM11:DX11)</f>
        <v>483000</v>
      </c>
    </row>
    <row r="78" spans="2:128" x14ac:dyDescent="0.45">
      <c r="B78" s="7" t="s">
        <v>184</v>
      </c>
      <c r="H78" s="33">
        <f>H13</f>
        <v>0</v>
      </c>
      <c r="I78" s="33">
        <f>SUM(I13:T13)</f>
        <v>241500.00000000003</v>
      </c>
      <c r="J78" s="33">
        <f>SUM(U13:AF13)</f>
        <v>241500.00000000003</v>
      </c>
      <c r="K78" s="33">
        <f>SUM(AG13:AR13)</f>
        <v>241500.00000000003</v>
      </c>
      <c r="L78" s="33">
        <f>SUM(AS13:BD13)</f>
        <v>241500.00000000003</v>
      </c>
      <c r="M78" s="33">
        <f>SUM(BE13:BP13)</f>
        <v>241500.00000000003</v>
      </c>
      <c r="N78" s="33">
        <f>SUM(BQ13:CB13)</f>
        <v>241500.00000000003</v>
      </c>
      <c r="O78" s="33">
        <f>SUM(CC13:CN13)</f>
        <v>241500.00000000003</v>
      </c>
      <c r="P78" s="33">
        <f>SUM(CO13:CZ13)</f>
        <v>241500.00000000003</v>
      </c>
      <c r="Q78" s="33">
        <f>SUM(DA13:DL13)</f>
        <v>241500.00000000003</v>
      </c>
      <c r="R78" s="33">
        <f>SUM(DM13:DX13)</f>
        <v>241500.00000000003</v>
      </c>
    </row>
    <row r="79" spans="2:128" x14ac:dyDescent="0.45">
      <c r="B79" s="7" t="s">
        <v>185</v>
      </c>
      <c r="H79" s="33">
        <f>H29</f>
        <v>0</v>
      </c>
      <c r="I79" s="33">
        <f>SUM(I29:T29)</f>
        <v>22666.666666666672</v>
      </c>
      <c r="J79" s="33">
        <f>SUM(U29:AF29)</f>
        <v>13600.000000000005</v>
      </c>
      <c r="K79" s="33">
        <f>SUM(AG29:AR29)</f>
        <v>4533.3333333333376</v>
      </c>
      <c r="L79" s="33">
        <f>SUM(AS29:BD29)</f>
        <v>0</v>
      </c>
      <c r="M79" s="33">
        <f>SUM(BE29:BP29)</f>
        <v>0</v>
      </c>
      <c r="N79" s="33">
        <f>SUM(BQ29:CB29)</f>
        <v>0</v>
      </c>
      <c r="O79" s="33">
        <f>SUM(CC29:CN29)</f>
        <v>0</v>
      </c>
      <c r="P79" s="33">
        <f>SUM(CO29:CZ29)</f>
        <v>0</v>
      </c>
      <c r="Q79" s="33">
        <f>SUM(DA29:DL29)</f>
        <v>0</v>
      </c>
      <c r="R79" s="33">
        <f>SUM(DM29:DX29)</f>
        <v>0</v>
      </c>
    </row>
    <row r="80" spans="2:128" x14ac:dyDescent="0.45">
      <c r="B80" s="7" t="s">
        <v>192</v>
      </c>
      <c r="H80" s="33">
        <f>H26</f>
        <v>0</v>
      </c>
      <c r="I80" s="33">
        <f>SUM(I26:T26)</f>
        <v>181333.33333333334</v>
      </c>
      <c r="J80" s="33">
        <f>SUM(U26:AF26)</f>
        <v>181333.33333333334</v>
      </c>
      <c r="K80" s="33">
        <f>SUM(AG26:AR26)</f>
        <v>181333.33333333334</v>
      </c>
      <c r="L80" s="33">
        <f>SUM(AS26:BD26)</f>
        <v>0</v>
      </c>
      <c r="M80" s="33">
        <f>SUM(BE26:BP26)</f>
        <v>0</v>
      </c>
      <c r="N80" s="33">
        <f>SUM(BQ26:CB26)</f>
        <v>0</v>
      </c>
      <c r="O80" s="33">
        <f>SUM(CC26:CN26)</f>
        <v>0</v>
      </c>
      <c r="P80" s="33">
        <f>SUM(CO26:CZ26)</f>
        <v>0</v>
      </c>
      <c r="Q80" s="33">
        <f>SUM(DA26:DL26)</f>
        <v>0</v>
      </c>
      <c r="R80" s="33">
        <f>SUM(DM26:DX26)</f>
        <v>0</v>
      </c>
    </row>
    <row r="81" spans="2:18" x14ac:dyDescent="0.45">
      <c r="B81" s="7" t="s">
        <v>186</v>
      </c>
      <c r="H81" s="12" t="str">
        <f t="shared" ref="H81:R81" si="233">IF(H79=0,"",H78/H79)</f>
        <v/>
      </c>
      <c r="I81" s="33">
        <f t="shared" si="233"/>
        <v>10.65441176470588</v>
      </c>
      <c r="J81" s="33">
        <f t="shared" si="233"/>
        <v>17.757352941176464</v>
      </c>
      <c r="K81" s="33">
        <f t="shared" si="233"/>
        <v>53.27205882352937</v>
      </c>
      <c r="L81" s="33" t="str">
        <f t="shared" si="233"/>
        <v/>
      </c>
      <c r="M81" s="33" t="str">
        <f t="shared" si="233"/>
        <v/>
      </c>
      <c r="N81" s="33" t="str">
        <f t="shared" si="233"/>
        <v/>
      </c>
      <c r="O81" s="33" t="str">
        <f t="shared" si="233"/>
        <v/>
      </c>
      <c r="P81" s="33" t="str">
        <f t="shared" si="233"/>
        <v/>
      </c>
      <c r="Q81" s="33" t="str">
        <f t="shared" si="233"/>
        <v/>
      </c>
      <c r="R81" s="33" t="str">
        <f t="shared" si="233"/>
        <v/>
      </c>
    </row>
    <row r="82" spans="2:18" x14ac:dyDescent="0.45">
      <c r="B82" s="7" t="s">
        <v>191</v>
      </c>
      <c r="H82" s="109" t="str">
        <f t="shared" ref="H82:I82" si="234">IF(H79=0,"",H78/(H79+H80))</f>
        <v/>
      </c>
      <c r="I82" s="109">
        <f t="shared" si="234"/>
        <v>1.1838235294117649</v>
      </c>
      <c r="J82" s="109">
        <f t="shared" ref="J82:R82" si="235">IF(J79=0,"",J78/(J79+J80))</f>
        <v>1.2388850889192888</v>
      </c>
      <c r="K82" s="109">
        <f t="shared" si="235"/>
        <v>1.2993185078909613</v>
      </c>
      <c r="L82" s="109" t="str">
        <f t="shared" si="235"/>
        <v/>
      </c>
      <c r="M82" s="109" t="str">
        <f t="shared" si="235"/>
        <v/>
      </c>
      <c r="N82" s="109" t="str">
        <f t="shared" si="235"/>
        <v/>
      </c>
      <c r="O82" s="109" t="str">
        <f t="shared" si="235"/>
        <v/>
      </c>
      <c r="P82" s="109" t="str">
        <f t="shared" si="235"/>
        <v/>
      </c>
      <c r="Q82" s="109" t="str">
        <f t="shared" si="235"/>
        <v/>
      </c>
      <c r="R82" s="109" t="str">
        <f t="shared" si="235"/>
        <v/>
      </c>
    </row>
    <row r="84" spans="2:18" x14ac:dyDescent="0.45">
      <c r="B84" s="7" t="s">
        <v>248</v>
      </c>
      <c r="H84" s="7"/>
      <c r="M84" s="18">
        <f>IF(Inputs_Outputs!P22&gt;=3,Inputs_Outputs!M19,0)</f>
        <v>120000</v>
      </c>
    </row>
    <row r="85" spans="2:18" x14ac:dyDescent="0.45">
      <c r="B85" s="7" t="s">
        <v>251</v>
      </c>
      <c r="H85" s="98">
        <v>0.03</v>
      </c>
      <c r="I85" s="117">
        <f t="shared" ref="I85" si="236">(1+$H$85)</f>
        <v>1.03</v>
      </c>
      <c r="J85" s="117">
        <f>(1+$H$85)^2</f>
        <v>1.0609</v>
      </c>
      <c r="K85" s="117">
        <f>(1+$H$85)^3</f>
        <v>1.092727</v>
      </c>
      <c r="L85" s="117">
        <f>(1+$H$85)^4</f>
        <v>1.1255088099999999</v>
      </c>
      <c r="M85" s="117">
        <f>(1+$H$85)^5</f>
        <v>1.1592740742999998</v>
      </c>
    </row>
    <row r="86" spans="2:18" x14ac:dyDescent="0.45">
      <c r="B86" s="7" t="s">
        <v>250</v>
      </c>
      <c r="H86" s="98"/>
      <c r="I86" s="117"/>
      <c r="J86" s="117"/>
      <c r="K86" s="117"/>
      <c r="L86" s="117"/>
      <c r="M86" s="18">
        <f>M84*M85</f>
        <v>139112.88891599997</v>
      </c>
    </row>
    <row r="87" spans="2:18" x14ac:dyDescent="0.45">
      <c r="B87" s="7" t="s">
        <v>249</v>
      </c>
      <c r="M87" s="18">
        <f>M86/((1+'Greek Shipping Companies'!D24)^(5))</f>
        <v>75746.388873230113</v>
      </c>
    </row>
  </sheetData>
  <pageMargins left="0.70866141732283472" right="0.70866141732283472" top="0.74803149606299213" bottom="0.74803149606299213" header="0.31496062992125984" footer="0.31496062992125984"/>
  <pageSetup paperSize="9" scale="65" orientation="landscape" r:id="rId1"/>
  <colBreaks count="9" manualBreakCount="9">
    <brk id="20" min="1" max="49" man="1"/>
    <brk id="32" min="1" max="49" man="1"/>
    <brk id="44" min="1" max="49" man="1"/>
    <brk id="56" min="1" max="49" man="1"/>
    <brk id="68" min="1" max="49" man="1"/>
    <brk id="80" min="1" max="49" man="1"/>
    <brk id="92" min="1" max="49" man="1"/>
    <brk id="104" min="1" max="49" man="1"/>
    <brk id="116" min="1" max="4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2"/>
  <sheetViews>
    <sheetView showGridLines="0" view="pageBreakPreview" zoomScale="85" zoomScaleNormal="70" zoomScaleSheetLayoutView="85" workbookViewId="0">
      <selection activeCell="B2" sqref="B2"/>
    </sheetView>
  </sheetViews>
  <sheetFormatPr defaultColWidth="9.1328125" defaultRowHeight="13.5" x14ac:dyDescent="0.45"/>
  <cols>
    <col min="1" max="1" width="3.73046875" style="47" customWidth="1"/>
    <col min="2" max="7" width="11.1328125" style="47" customWidth="1"/>
    <col min="8" max="15" width="11.1328125" style="118" customWidth="1"/>
    <col min="16" max="16384" width="9.1328125" style="47"/>
  </cols>
  <sheetData>
    <row r="1" spans="2:15" s="7" customFormat="1" x14ac:dyDescent="0.45">
      <c r="H1" s="12"/>
      <c r="I1" s="12"/>
      <c r="J1" s="12"/>
      <c r="K1" s="12"/>
      <c r="L1" s="12"/>
      <c r="M1" s="12"/>
      <c r="N1" s="12"/>
      <c r="O1" s="12"/>
    </row>
    <row r="2" spans="2:15" s="7" customFormat="1" ht="15" x14ac:dyDescent="0.45">
      <c r="B2" s="6" t="str">
        <f>'Usage notes'!B2</f>
        <v>Save As You Sail Modelling Tool</v>
      </c>
      <c r="H2" s="12"/>
      <c r="I2" s="12"/>
      <c r="J2" s="12"/>
      <c r="K2" s="12"/>
      <c r="L2" s="12"/>
      <c r="M2" s="12"/>
      <c r="N2" s="167" t="s">
        <v>254</v>
      </c>
      <c r="O2" s="12"/>
    </row>
    <row r="3" spans="2:15" s="7" customFormat="1" ht="13.9" x14ac:dyDescent="0.45">
      <c r="B3" s="8" t="str">
        <f>'Usage notes'!B3</f>
        <v xml:space="preserve">Sustainable Shipping Initiative </v>
      </c>
      <c r="H3" s="12"/>
      <c r="I3" s="12"/>
      <c r="J3" s="12"/>
      <c r="K3" s="12"/>
      <c r="L3" s="12"/>
      <c r="M3" s="12"/>
      <c r="N3" s="12"/>
      <c r="O3" s="12"/>
    </row>
    <row r="4" spans="2:15" s="7" customFormat="1" ht="13.9" x14ac:dyDescent="0.45">
      <c r="B4" s="9" t="s">
        <v>213</v>
      </c>
      <c r="H4" s="12"/>
      <c r="I4" s="12"/>
      <c r="J4" s="12"/>
      <c r="K4" s="12"/>
      <c r="L4" s="12"/>
      <c r="M4" s="12"/>
      <c r="N4" s="12"/>
      <c r="O4" s="12"/>
    </row>
    <row r="5" spans="2:15" s="7" customFormat="1" ht="13.9" x14ac:dyDescent="0.45">
      <c r="B5" s="23" t="s">
        <v>21</v>
      </c>
      <c r="H5" s="12"/>
      <c r="I5" s="12"/>
      <c r="J5" s="88"/>
      <c r="K5" s="12"/>
      <c r="L5" s="12"/>
      <c r="M5" s="12"/>
      <c r="N5" s="12"/>
      <c r="O5" s="88" t="s">
        <v>158</v>
      </c>
    </row>
    <row r="6" spans="2:15" s="7" customFormat="1" x14ac:dyDescent="0.45">
      <c r="H6" s="12"/>
      <c r="I6" s="12"/>
      <c r="J6" s="12"/>
      <c r="K6" s="12"/>
      <c r="L6" s="12"/>
      <c r="M6" s="12"/>
      <c r="N6" s="12"/>
      <c r="O6" s="12"/>
    </row>
    <row r="7" spans="2:15" s="46" customFormat="1" ht="13.9" x14ac:dyDescent="0.45">
      <c r="B7" s="11" t="s">
        <v>274</v>
      </c>
      <c r="C7" s="11"/>
      <c r="D7" s="11"/>
      <c r="E7" s="11"/>
      <c r="F7" s="11"/>
      <c r="G7" s="11"/>
      <c r="H7" s="13"/>
      <c r="I7" s="13"/>
      <c r="J7" s="13"/>
      <c r="K7" s="13"/>
      <c r="L7" s="13"/>
      <c r="M7" s="13"/>
      <c r="N7" s="13"/>
      <c r="O7" s="13"/>
    </row>
    <row r="8" spans="2:15" ht="13.9" x14ac:dyDescent="0.45">
      <c r="D8" s="124"/>
      <c r="E8" s="124"/>
      <c r="F8" s="124"/>
      <c r="G8" s="124"/>
      <c r="H8" s="124"/>
      <c r="I8" s="124"/>
      <c r="J8" s="124"/>
      <c r="K8" s="124"/>
      <c r="L8" s="124"/>
      <c r="M8" s="124"/>
      <c r="N8" s="47"/>
    </row>
    <row r="9" spans="2:15" ht="13.9" x14ac:dyDescent="0.45">
      <c r="B9" s="180">
        <f>Inputs_Outputs!I24</f>
        <v>6000</v>
      </c>
      <c r="C9" s="180"/>
      <c r="D9" s="179" t="s">
        <v>214</v>
      </c>
      <c r="E9" s="179"/>
      <c r="F9" s="179"/>
      <c r="G9" s="179"/>
      <c r="H9" s="179"/>
      <c r="I9" s="179"/>
      <c r="J9" s="179"/>
      <c r="K9" s="179"/>
      <c r="L9" s="179"/>
      <c r="M9" s="179"/>
      <c r="N9" s="47"/>
    </row>
    <row r="10" spans="2:15" x14ac:dyDescent="0.45">
      <c r="D10" s="125">
        <f>Inputs_Outputs!H74</f>
        <v>1</v>
      </c>
      <c r="E10" s="125">
        <f>Inputs_Outputs!I74</f>
        <v>0.9</v>
      </c>
      <c r="F10" s="125">
        <f>Inputs_Outputs!J74</f>
        <v>0.8</v>
      </c>
      <c r="G10" s="125">
        <f>Inputs_Outputs!K74</f>
        <v>0.70000000000000007</v>
      </c>
      <c r="H10" s="125">
        <f>Inputs_Outputs!L74</f>
        <v>0.60000000000000009</v>
      </c>
      <c r="I10" s="126">
        <f>Inputs_Outputs!M74</f>
        <v>0.50000000000000011</v>
      </c>
      <c r="J10" s="126">
        <f>Inputs_Outputs!N74</f>
        <v>0.40000000000000013</v>
      </c>
      <c r="K10" s="126">
        <f>Inputs_Outputs!O74</f>
        <v>0.30000000000000016</v>
      </c>
      <c r="L10" s="126">
        <f>Inputs_Outputs!P74</f>
        <v>0.20000000000000015</v>
      </c>
      <c r="M10" s="126">
        <f>Inputs_Outputs!Q74</f>
        <v>0.10000000000000014</v>
      </c>
      <c r="N10" s="121"/>
      <c r="O10" s="121"/>
    </row>
    <row r="11" spans="2:15" ht="14.25" customHeight="1" x14ac:dyDescent="0.45">
      <c r="B11" s="178" t="s">
        <v>9</v>
      </c>
      <c r="C11" s="172">
        <f>Inputs_Outputs!G75</f>
        <v>500</v>
      </c>
      <c r="D11" s="47">
        <f>Inputs_Outputs!H75</f>
        <v>24</v>
      </c>
      <c r="E11" s="47">
        <f>Inputs_Outputs!I75</f>
        <v>27</v>
      </c>
      <c r="F11" s="47">
        <f>Inputs_Outputs!J75</f>
        <v>30</v>
      </c>
      <c r="G11" s="47">
        <f>Inputs_Outputs!K75</f>
        <v>36</v>
      </c>
      <c r="H11" s="118">
        <f>Inputs_Outputs!L75</f>
        <v>45</v>
      </c>
      <c r="I11" s="118">
        <f>Inputs_Outputs!M75</f>
        <v>54</v>
      </c>
      <c r="J11" s="118">
        <f>Inputs_Outputs!N75</f>
        <v>75</v>
      </c>
      <c r="K11" s="118">
        <f>Inputs_Outputs!O75</f>
        <v>120</v>
      </c>
      <c r="L11" s="118">
        <f>Inputs_Outputs!P75</f>
        <v>121</v>
      </c>
      <c r="M11" s="118">
        <f>Inputs_Outputs!Q75</f>
        <v>121</v>
      </c>
    </row>
    <row r="12" spans="2:15" ht="14.25" customHeight="1" x14ac:dyDescent="0.45">
      <c r="B12" s="178"/>
      <c r="C12" s="172">
        <f>Inputs_Outputs!G76</f>
        <v>520</v>
      </c>
      <c r="D12" s="47">
        <f>Inputs_Outputs!H76</f>
        <v>24</v>
      </c>
      <c r="E12" s="47">
        <f>Inputs_Outputs!I76</f>
        <v>27</v>
      </c>
      <c r="F12" s="47">
        <f>Inputs_Outputs!J76</f>
        <v>30</v>
      </c>
      <c r="G12" s="47">
        <f>Inputs_Outputs!K76</f>
        <v>36</v>
      </c>
      <c r="H12" s="118">
        <f>Inputs_Outputs!L76</f>
        <v>42</v>
      </c>
      <c r="I12" s="118">
        <f>Inputs_Outputs!M76</f>
        <v>51</v>
      </c>
      <c r="J12" s="118">
        <f>Inputs_Outputs!N76</f>
        <v>69</v>
      </c>
      <c r="K12" s="118">
        <f>Inputs_Outputs!O76</f>
        <v>111</v>
      </c>
      <c r="L12" s="118">
        <f>Inputs_Outputs!P76</f>
        <v>121</v>
      </c>
      <c r="M12" s="118">
        <f>Inputs_Outputs!Q76</f>
        <v>121</v>
      </c>
    </row>
    <row r="13" spans="2:15" ht="14.25" customHeight="1" x14ac:dyDescent="0.45">
      <c r="B13" s="178"/>
      <c r="C13" s="172">
        <f>Inputs_Outputs!G77</f>
        <v>540</v>
      </c>
      <c r="D13" s="47">
        <f>Inputs_Outputs!H77</f>
        <v>24</v>
      </c>
      <c r="E13" s="47">
        <f>Inputs_Outputs!I77</f>
        <v>24</v>
      </c>
      <c r="F13" s="47">
        <f>Inputs_Outputs!J77</f>
        <v>30</v>
      </c>
      <c r="G13" s="47">
        <f>Inputs_Outputs!K77</f>
        <v>33</v>
      </c>
      <c r="H13" s="118">
        <f>Inputs_Outputs!L77</f>
        <v>39</v>
      </c>
      <c r="I13" s="118">
        <f>Inputs_Outputs!M77</f>
        <v>51</v>
      </c>
      <c r="J13" s="118">
        <f>Inputs_Outputs!N77</f>
        <v>66</v>
      </c>
      <c r="K13" s="118">
        <f>Inputs_Outputs!O77</f>
        <v>102</v>
      </c>
      <c r="L13" s="118">
        <f>Inputs_Outputs!P77</f>
        <v>121</v>
      </c>
      <c r="M13" s="118">
        <f>Inputs_Outputs!Q77</f>
        <v>121</v>
      </c>
    </row>
    <row r="14" spans="2:15" ht="14.25" customHeight="1" x14ac:dyDescent="0.45">
      <c r="B14" s="178"/>
      <c r="C14" s="172">
        <f>Inputs_Outputs!G78</f>
        <v>560</v>
      </c>
      <c r="D14" s="47">
        <f>Inputs_Outputs!H78</f>
        <v>21</v>
      </c>
      <c r="E14" s="47">
        <f>Inputs_Outputs!I78</f>
        <v>24</v>
      </c>
      <c r="F14" s="47">
        <f>Inputs_Outputs!J78</f>
        <v>27</v>
      </c>
      <c r="G14" s="47">
        <f>Inputs_Outputs!K78</f>
        <v>33</v>
      </c>
      <c r="H14" s="118">
        <f>Inputs_Outputs!L78</f>
        <v>39</v>
      </c>
      <c r="I14" s="118">
        <f>Inputs_Outputs!M78</f>
        <v>48</v>
      </c>
      <c r="J14" s="118">
        <f>Inputs_Outputs!N78</f>
        <v>63</v>
      </c>
      <c r="K14" s="118">
        <f>Inputs_Outputs!O78</f>
        <v>96</v>
      </c>
      <c r="L14" s="118">
        <f>Inputs_Outputs!P78</f>
        <v>121</v>
      </c>
      <c r="M14" s="118">
        <f>Inputs_Outputs!Q78</f>
        <v>121</v>
      </c>
    </row>
    <row r="15" spans="2:15" ht="14.25" customHeight="1" x14ac:dyDescent="0.45">
      <c r="B15" s="178"/>
      <c r="C15" s="172">
        <f>Inputs_Outputs!G79</f>
        <v>580</v>
      </c>
      <c r="D15" s="47">
        <f>Inputs_Outputs!H79</f>
        <v>21</v>
      </c>
      <c r="E15" s="47">
        <f>Inputs_Outputs!I79</f>
        <v>24</v>
      </c>
      <c r="F15" s="47">
        <f>Inputs_Outputs!J79</f>
        <v>27</v>
      </c>
      <c r="G15" s="47">
        <f>Inputs_Outputs!K79</f>
        <v>30</v>
      </c>
      <c r="H15" s="118">
        <f>Inputs_Outputs!L79</f>
        <v>36</v>
      </c>
      <c r="I15" s="118">
        <f>Inputs_Outputs!M79</f>
        <v>45</v>
      </c>
      <c r="J15" s="118">
        <f>Inputs_Outputs!N79</f>
        <v>60</v>
      </c>
      <c r="K15" s="118">
        <f>Inputs_Outputs!O79</f>
        <v>93</v>
      </c>
      <c r="L15" s="118">
        <f>Inputs_Outputs!P79</f>
        <v>121</v>
      </c>
      <c r="M15" s="118">
        <f>Inputs_Outputs!Q79</f>
        <v>121</v>
      </c>
    </row>
    <row r="16" spans="2:15" ht="14.25" customHeight="1" x14ac:dyDescent="0.45">
      <c r="B16" s="178"/>
      <c r="C16" s="172">
        <f>Inputs_Outputs!G80</f>
        <v>600</v>
      </c>
      <c r="D16" s="47">
        <f>Inputs_Outputs!H80</f>
        <v>21</v>
      </c>
      <c r="E16" s="47">
        <f>Inputs_Outputs!I80</f>
        <v>24</v>
      </c>
      <c r="F16" s="47">
        <f>Inputs_Outputs!J80</f>
        <v>27</v>
      </c>
      <c r="G16" s="47">
        <f>Inputs_Outputs!K80</f>
        <v>30</v>
      </c>
      <c r="H16" s="118">
        <f>Inputs_Outputs!L80</f>
        <v>36</v>
      </c>
      <c r="I16" s="118">
        <f>Inputs_Outputs!M80</f>
        <v>45</v>
      </c>
      <c r="J16" s="118">
        <f>Inputs_Outputs!N80</f>
        <v>57</v>
      </c>
      <c r="K16" s="118">
        <f>Inputs_Outputs!O80</f>
        <v>87</v>
      </c>
      <c r="L16" s="118">
        <f>Inputs_Outputs!P80</f>
        <v>121</v>
      </c>
      <c r="M16" s="118">
        <f>Inputs_Outputs!Q80</f>
        <v>121</v>
      </c>
    </row>
    <row r="17" spans="2:15" ht="14.25" customHeight="1" x14ac:dyDescent="0.45">
      <c r="B17" s="178"/>
      <c r="C17" s="172">
        <f>Inputs_Outputs!G81</f>
        <v>620</v>
      </c>
      <c r="D17" s="47">
        <f>Inputs_Outputs!H81</f>
        <v>21</v>
      </c>
      <c r="E17" s="47">
        <f>Inputs_Outputs!I81</f>
        <v>21</v>
      </c>
      <c r="F17" s="47">
        <f>Inputs_Outputs!J81</f>
        <v>24</v>
      </c>
      <c r="G17" s="47">
        <f>Inputs_Outputs!K81</f>
        <v>30</v>
      </c>
      <c r="H17" s="118">
        <f>Inputs_Outputs!L81</f>
        <v>33</v>
      </c>
      <c r="I17" s="118">
        <f>Inputs_Outputs!M81</f>
        <v>42</v>
      </c>
      <c r="J17" s="118">
        <f>Inputs_Outputs!N81</f>
        <v>54</v>
      </c>
      <c r="K17" s="118">
        <f>Inputs_Outputs!O81</f>
        <v>84</v>
      </c>
      <c r="L17" s="118">
        <f>Inputs_Outputs!P81</f>
        <v>121</v>
      </c>
      <c r="M17" s="118">
        <f>Inputs_Outputs!Q81</f>
        <v>121</v>
      </c>
    </row>
    <row r="18" spans="2:15" ht="14.25" customHeight="1" x14ac:dyDescent="0.45">
      <c r="B18" s="178"/>
      <c r="C18" s="172">
        <f>Inputs_Outputs!G82</f>
        <v>640</v>
      </c>
      <c r="D18" s="47">
        <f>Inputs_Outputs!H82</f>
        <v>18</v>
      </c>
      <c r="E18" s="47">
        <f>Inputs_Outputs!I82</f>
        <v>21</v>
      </c>
      <c r="F18" s="47">
        <f>Inputs_Outputs!J82</f>
        <v>24</v>
      </c>
      <c r="G18" s="47">
        <f>Inputs_Outputs!K82</f>
        <v>27</v>
      </c>
      <c r="H18" s="118">
        <f>Inputs_Outputs!L82</f>
        <v>33</v>
      </c>
      <c r="I18" s="118">
        <f>Inputs_Outputs!M82</f>
        <v>39</v>
      </c>
      <c r="J18" s="118">
        <f>Inputs_Outputs!N82</f>
        <v>54</v>
      </c>
      <c r="K18" s="118">
        <f>Inputs_Outputs!O82</f>
        <v>78</v>
      </c>
      <c r="L18" s="118">
        <f>Inputs_Outputs!P82</f>
        <v>121</v>
      </c>
      <c r="M18" s="118">
        <f>Inputs_Outputs!Q82</f>
        <v>121</v>
      </c>
    </row>
    <row r="19" spans="2:15" ht="15" customHeight="1" x14ac:dyDescent="0.45">
      <c r="B19" s="178"/>
      <c r="C19" s="172">
        <f>Inputs_Outputs!G83</f>
        <v>660</v>
      </c>
      <c r="D19" s="47">
        <f>Inputs_Outputs!H83</f>
        <v>18</v>
      </c>
      <c r="E19" s="47">
        <f>Inputs_Outputs!I83</f>
        <v>21</v>
      </c>
      <c r="F19" s="47">
        <f>Inputs_Outputs!J83</f>
        <v>24</v>
      </c>
      <c r="G19" s="47">
        <f>Inputs_Outputs!K83</f>
        <v>27</v>
      </c>
      <c r="H19" s="118">
        <f>Inputs_Outputs!L83</f>
        <v>33</v>
      </c>
      <c r="I19" s="118">
        <f>Inputs_Outputs!M83</f>
        <v>39</v>
      </c>
      <c r="J19" s="118">
        <f>Inputs_Outputs!N83</f>
        <v>51</v>
      </c>
      <c r="K19" s="118">
        <f>Inputs_Outputs!O83</f>
        <v>75</v>
      </c>
      <c r="L19" s="118">
        <f>Inputs_Outputs!P83</f>
        <v>121</v>
      </c>
      <c r="M19" s="118">
        <f>Inputs_Outputs!Q83</f>
        <v>121</v>
      </c>
    </row>
    <row r="21" spans="2:15" s="46" customFormat="1" ht="13.9" x14ac:dyDescent="0.45">
      <c r="B21" s="11" t="s">
        <v>220</v>
      </c>
      <c r="C21" s="11"/>
      <c r="D21" s="11"/>
      <c r="E21" s="11"/>
      <c r="F21" s="11"/>
      <c r="G21" s="11"/>
      <c r="H21" s="13"/>
      <c r="I21" s="13"/>
      <c r="J21" s="13"/>
      <c r="K21" s="13"/>
      <c r="L21" s="13"/>
      <c r="M21" s="13"/>
      <c r="N21" s="13"/>
      <c r="O21" s="13"/>
    </row>
    <row r="23" spans="2:15" ht="13.9" x14ac:dyDescent="0.45">
      <c r="B23" s="180">
        <f t="shared" ref="B23:M23" si="0">B9</f>
        <v>6000</v>
      </c>
      <c r="C23" s="180">
        <f t="shared" si="0"/>
        <v>0</v>
      </c>
      <c r="D23" s="179" t="str">
        <f t="shared" si="0"/>
        <v>Fuel Savings Split (Owner's Share)</v>
      </c>
      <c r="E23" s="179">
        <f t="shared" si="0"/>
        <v>0</v>
      </c>
      <c r="F23" s="179">
        <f t="shared" si="0"/>
        <v>0</v>
      </c>
      <c r="G23" s="179">
        <f t="shared" si="0"/>
        <v>0</v>
      </c>
      <c r="H23" s="179">
        <f t="shared" si="0"/>
        <v>0</v>
      </c>
      <c r="I23" s="179">
        <f t="shared" si="0"/>
        <v>0</v>
      </c>
      <c r="J23" s="179">
        <f t="shared" si="0"/>
        <v>0</v>
      </c>
      <c r="K23" s="179">
        <f t="shared" si="0"/>
        <v>0</v>
      </c>
      <c r="L23" s="179">
        <f t="shared" si="0"/>
        <v>0</v>
      </c>
      <c r="M23" s="179">
        <f t="shared" si="0"/>
        <v>0</v>
      </c>
      <c r="N23" s="47"/>
    </row>
    <row r="24" spans="2:15" x14ac:dyDescent="0.45">
      <c r="D24" s="125">
        <f t="shared" ref="D24:M24" si="1">D10</f>
        <v>1</v>
      </c>
      <c r="E24" s="125">
        <f t="shared" si="1"/>
        <v>0.9</v>
      </c>
      <c r="F24" s="125">
        <f t="shared" si="1"/>
        <v>0.8</v>
      </c>
      <c r="G24" s="125">
        <f t="shared" si="1"/>
        <v>0.70000000000000007</v>
      </c>
      <c r="H24" s="125">
        <f t="shared" si="1"/>
        <v>0.60000000000000009</v>
      </c>
      <c r="I24" s="126">
        <f t="shared" si="1"/>
        <v>0.50000000000000011</v>
      </c>
      <c r="J24" s="126">
        <f t="shared" si="1"/>
        <v>0.40000000000000013</v>
      </c>
      <c r="K24" s="126">
        <f t="shared" si="1"/>
        <v>0.30000000000000016</v>
      </c>
      <c r="L24" s="126">
        <f t="shared" si="1"/>
        <v>0.20000000000000015</v>
      </c>
      <c r="M24" s="126">
        <f t="shared" si="1"/>
        <v>0.10000000000000014</v>
      </c>
      <c r="N24" s="121"/>
      <c r="O24" s="121"/>
    </row>
    <row r="25" spans="2:15" ht="14.25" customHeight="1" x14ac:dyDescent="0.45">
      <c r="B25" s="178" t="s">
        <v>9</v>
      </c>
      <c r="C25" s="173">
        <f t="shared" ref="C25" si="2">C11</f>
        <v>500</v>
      </c>
      <c r="D25" s="138">
        <f t="shared" ref="D25:M25" si="3">D11/12</f>
        <v>2</v>
      </c>
      <c r="E25" s="138">
        <f t="shared" si="3"/>
        <v>2.25</v>
      </c>
      <c r="F25" s="138">
        <f t="shared" si="3"/>
        <v>2.5</v>
      </c>
      <c r="G25" s="138">
        <f t="shared" si="3"/>
        <v>3</v>
      </c>
      <c r="H25" s="139">
        <f t="shared" si="3"/>
        <v>3.75</v>
      </c>
      <c r="I25" s="139">
        <f t="shared" si="3"/>
        <v>4.5</v>
      </c>
      <c r="J25" s="139">
        <f t="shared" si="3"/>
        <v>6.25</v>
      </c>
      <c r="K25" s="139">
        <f t="shared" si="3"/>
        <v>10</v>
      </c>
      <c r="L25" s="139">
        <f t="shared" si="3"/>
        <v>10.083333333333334</v>
      </c>
      <c r="M25" s="139">
        <f t="shared" si="3"/>
        <v>10.083333333333334</v>
      </c>
    </row>
    <row r="26" spans="2:15" ht="14.25" customHeight="1" x14ac:dyDescent="0.45">
      <c r="B26" s="178"/>
      <c r="C26" s="173">
        <f t="shared" ref="C26" si="4">C12</f>
        <v>520</v>
      </c>
      <c r="D26" s="138">
        <f t="shared" ref="D26:M26" si="5">D12/12</f>
        <v>2</v>
      </c>
      <c r="E26" s="138">
        <f t="shared" si="5"/>
        <v>2.25</v>
      </c>
      <c r="F26" s="138">
        <f t="shared" si="5"/>
        <v>2.5</v>
      </c>
      <c r="G26" s="138">
        <f t="shared" si="5"/>
        <v>3</v>
      </c>
      <c r="H26" s="139">
        <f t="shared" si="5"/>
        <v>3.5</v>
      </c>
      <c r="I26" s="139">
        <f t="shared" si="5"/>
        <v>4.25</v>
      </c>
      <c r="J26" s="139">
        <f t="shared" si="5"/>
        <v>5.75</v>
      </c>
      <c r="K26" s="139">
        <f t="shared" si="5"/>
        <v>9.25</v>
      </c>
      <c r="L26" s="139">
        <f t="shared" si="5"/>
        <v>10.083333333333334</v>
      </c>
      <c r="M26" s="139">
        <f t="shared" si="5"/>
        <v>10.083333333333334</v>
      </c>
    </row>
    <row r="27" spans="2:15" ht="14.25" customHeight="1" x14ac:dyDescent="0.45">
      <c r="B27" s="178"/>
      <c r="C27" s="173">
        <f t="shared" ref="C27" si="6">C13</f>
        <v>540</v>
      </c>
      <c r="D27" s="138">
        <f t="shared" ref="D27:M27" si="7">D13/12</f>
        <v>2</v>
      </c>
      <c r="E27" s="138">
        <f t="shared" si="7"/>
        <v>2</v>
      </c>
      <c r="F27" s="138">
        <f t="shared" si="7"/>
        <v>2.5</v>
      </c>
      <c r="G27" s="138">
        <f t="shared" si="7"/>
        <v>2.75</v>
      </c>
      <c r="H27" s="139">
        <f t="shared" si="7"/>
        <v>3.25</v>
      </c>
      <c r="I27" s="139">
        <f t="shared" si="7"/>
        <v>4.25</v>
      </c>
      <c r="J27" s="139">
        <f t="shared" si="7"/>
        <v>5.5</v>
      </c>
      <c r="K27" s="139">
        <f t="shared" si="7"/>
        <v>8.5</v>
      </c>
      <c r="L27" s="139">
        <f t="shared" si="7"/>
        <v>10.083333333333334</v>
      </c>
      <c r="M27" s="139">
        <f t="shared" si="7"/>
        <v>10.083333333333334</v>
      </c>
    </row>
    <row r="28" spans="2:15" ht="14.25" customHeight="1" x14ac:dyDescent="0.45">
      <c r="B28" s="178"/>
      <c r="C28" s="173">
        <f t="shared" ref="C28" si="8">C14</f>
        <v>560</v>
      </c>
      <c r="D28" s="138">
        <f t="shared" ref="D28:M28" si="9">D14/12</f>
        <v>1.75</v>
      </c>
      <c r="E28" s="138">
        <f t="shared" si="9"/>
        <v>2</v>
      </c>
      <c r="F28" s="138">
        <f t="shared" si="9"/>
        <v>2.25</v>
      </c>
      <c r="G28" s="138">
        <f t="shared" si="9"/>
        <v>2.75</v>
      </c>
      <c r="H28" s="139">
        <f t="shared" si="9"/>
        <v>3.25</v>
      </c>
      <c r="I28" s="139">
        <f t="shared" si="9"/>
        <v>4</v>
      </c>
      <c r="J28" s="139">
        <f t="shared" si="9"/>
        <v>5.25</v>
      </c>
      <c r="K28" s="139">
        <f t="shared" si="9"/>
        <v>8</v>
      </c>
      <c r="L28" s="139">
        <f t="shared" si="9"/>
        <v>10.083333333333334</v>
      </c>
      <c r="M28" s="139">
        <f t="shared" si="9"/>
        <v>10.083333333333334</v>
      </c>
    </row>
    <row r="29" spans="2:15" ht="14.25" customHeight="1" x14ac:dyDescent="0.45">
      <c r="B29" s="178"/>
      <c r="C29" s="173">
        <f t="shared" ref="C29" si="10">C15</f>
        <v>580</v>
      </c>
      <c r="D29" s="138">
        <f t="shared" ref="D29:M29" si="11">D15/12</f>
        <v>1.75</v>
      </c>
      <c r="E29" s="138">
        <f t="shared" si="11"/>
        <v>2</v>
      </c>
      <c r="F29" s="138">
        <f t="shared" si="11"/>
        <v>2.25</v>
      </c>
      <c r="G29" s="138">
        <f t="shared" si="11"/>
        <v>2.5</v>
      </c>
      <c r="H29" s="139">
        <f t="shared" si="11"/>
        <v>3</v>
      </c>
      <c r="I29" s="139">
        <f t="shared" si="11"/>
        <v>3.75</v>
      </c>
      <c r="J29" s="139">
        <f t="shared" si="11"/>
        <v>5</v>
      </c>
      <c r="K29" s="139">
        <f t="shared" si="11"/>
        <v>7.75</v>
      </c>
      <c r="L29" s="139">
        <f t="shared" si="11"/>
        <v>10.083333333333334</v>
      </c>
      <c r="M29" s="139">
        <f t="shared" si="11"/>
        <v>10.083333333333334</v>
      </c>
    </row>
    <row r="30" spans="2:15" ht="14.25" customHeight="1" x14ac:dyDescent="0.45">
      <c r="B30" s="178"/>
      <c r="C30" s="173">
        <f t="shared" ref="C30" si="12">C16</f>
        <v>600</v>
      </c>
      <c r="D30" s="138">
        <f t="shared" ref="D30:M30" si="13">D16/12</f>
        <v>1.75</v>
      </c>
      <c r="E30" s="138">
        <f t="shared" si="13"/>
        <v>2</v>
      </c>
      <c r="F30" s="138">
        <f t="shared" si="13"/>
        <v>2.25</v>
      </c>
      <c r="G30" s="138">
        <f t="shared" si="13"/>
        <v>2.5</v>
      </c>
      <c r="H30" s="139">
        <f t="shared" si="13"/>
        <v>3</v>
      </c>
      <c r="I30" s="139">
        <f t="shared" si="13"/>
        <v>3.75</v>
      </c>
      <c r="J30" s="139">
        <f t="shared" si="13"/>
        <v>4.75</v>
      </c>
      <c r="K30" s="139">
        <f t="shared" si="13"/>
        <v>7.25</v>
      </c>
      <c r="L30" s="139">
        <f t="shared" si="13"/>
        <v>10.083333333333334</v>
      </c>
      <c r="M30" s="139">
        <f t="shared" si="13"/>
        <v>10.083333333333334</v>
      </c>
    </row>
    <row r="31" spans="2:15" ht="14.25" customHeight="1" x14ac:dyDescent="0.45">
      <c r="B31" s="178"/>
      <c r="C31" s="173">
        <f t="shared" ref="C31" si="14">C17</f>
        <v>620</v>
      </c>
      <c r="D31" s="138">
        <f t="shared" ref="D31:M31" si="15">D17/12</f>
        <v>1.75</v>
      </c>
      <c r="E31" s="138">
        <f t="shared" si="15"/>
        <v>1.75</v>
      </c>
      <c r="F31" s="138">
        <f t="shared" si="15"/>
        <v>2</v>
      </c>
      <c r="G31" s="138">
        <f t="shared" si="15"/>
        <v>2.5</v>
      </c>
      <c r="H31" s="139">
        <f t="shared" si="15"/>
        <v>2.75</v>
      </c>
      <c r="I31" s="139">
        <f t="shared" si="15"/>
        <v>3.5</v>
      </c>
      <c r="J31" s="139">
        <f t="shared" si="15"/>
        <v>4.5</v>
      </c>
      <c r="K31" s="139">
        <f t="shared" si="15"/>
        <v>7</v>
      </c>
      <c r="L31" s="139">
        <f t="shared" si="15"/>
        <v>10.083333333333334</v>
      </c>
      <c r="M31" s="139">
        <f t="shared" si="15"/>
        <v>10.083333333333334</v>
      </c>
    </row>
    <row r="32" spans="2:15" ht="14.25" customHeight="1" x14ac:dyDescent="0.45">
      <c r="B32" s="178"/>
      <c r="C32" s="173">
        <f t="shared" ref="C32:C33" si="16">C18</f>
        <v>640</v>
      </c>
      <c r="D32" s="138">
        <f t="shared" ref="D32:M32" si="17">D18/12</f>
        <v>1.5</v>
      </c>
      <c r="E32" s="138">
        <f t="shared" si="17"/>
        <v>1.75</v>
      </c>
      <c r="F32" s="138">
        <f t="shared" si="17"/>
        <v>2</v>
      </c>
      <c r="G32" s="138">
        <f t="shared" si="17"/>
        <v>2.25</v>
      </c>
      <c r="H32" s="139">
        <f t="shared" si="17"/>
        <v>2.75</v>
      </c>
      <c r="I32" s="139">
        <f t="shared" si="17"/>
        <v>3.25</v>
      </c>
      <c r="J32" s="139">
        <f t="shared" si="17"/>
        <v>4.5</v>
      </c>
      <c r="K32" s="139">
        <f t="shared" si="17"/>
        <v>6.5</v>
      </c>
      <c r="L32" s="139">
        <f t="shared" si="17"/>
        <v>10.083333333333334</v>
      </c>
      <c r="M32" s="139">
        <f t="shared" si="17"/>
        <v>10.083333333333334</v>
      </c>
    </row>
    <row r="33" spans="2:15" x14ac:dyDescent="0.45">
      <c r="B33" s="178"/>
      <c r="C33" s="172">
        <f t="shared" si="16"/>
        <v>660</v>
      </c>
      <c r="D33" s="138">
        <f t="shared" ref="D33:M33" si="18">D19/12</f>
        <v>1.5</v>
      </c>
      <c r="E33" s="138">
        <f t="shared" si="18"/>
        <v>1.75</v>
      </c>
      <c r="F33" s="138">
        <f t="shared" si="18"/>
        <v>2</v>
      </c>
      <c r="G33" s="138">
        <f t="shared" si="18"/>
        <v>2.25</v>
      </c>
      <c r="H33" s="139">
        <f t="shared" si="18"/>
        <v>2.75</v>
      </c>
      <c r="I33" s="139">
        <f t="shared" si="18"/>
        <v>3.25</v>
      </c>
      <c r="J33" s="139">
        <f t="shared" si="18"/>
        <v>4.25</v>
      </c>
      <c r="K33" s="139">
        <f t="shared" si="18"/>
        <v>6.25</v>
      </c>
      <c r="L33" s="139">
        <f t="shared" si="18"/>
        <v>10.083333333333334</v>
      </c>
      <c r="M33" s="139">
        <f t="shared" si="18"/>
        <v>10.083333333333334</v>
      </c>
    </row>
    <row r="35" spans="2:15" s="46" customFormat="1" ht="13.9" x14ac:dyDescent="0.45">
      <c r="B35" s="103" t="s">
        <v>215</v>
      </c>
      <c r="C35" s="103"/>
      <c r="D35" s="103"/>
      <c r="E35" s="103"/>
      <c r="F35" s="103"/>
      <c r="G35" s="103"/>
      <c r="H35" s="104"/>
      <c r="I35" s="104"/>
      <c r="J35" s="104"/>
      <c r="K35" s="104"/>
      <c r="L35" s="104"/>
      <c r="M35" s="104"/>
      <c r="N35" s="104"/>
      <c r="O35" s="104"/>
    </row>
    <row r="37" spans="2:15" ht="13.9" x14ac:dyDescent="0.45">
      <c r="B37" s="180">
        <f>B9</f>
        <v>6000</v>
      </c>
      <c r="C37" s="180"/>
      <c r="D37" s="179" t="s">
        <v>214</v>
      </c>
      <c r="E37" s="179"/>
      <c r="F37" s="179"/>
      <c r="G37" s="179"/>
      <c r="H37" s="179"/>
      <c r="I37" s="179"/>
      <c r="J37" s="179"/>
      <c r="K37" s="179"/>
      <c r="L37" s="179"/>
      <c r="M37" s="179"/>
      <c r="N37" s="47"/>
    </row>
    <row r="38" spans="2:15" x14ac:dyDescent="0.45">
      <c r="D38" s="125">
        <f>Inputs_Outputs!H97</f>
        <v>1</v>
      </c>
      <c r="E38" s="125">
        <f>Inputs_Outputs!I97</f>
        <v>0.9</v>
      </c>
      <c r="F38" s="125">
        <f>Inputs_Outputs!J97</f>
        <v>0.8</v>
      </c>
      <c r="G38" s="125">
        <f>Inputs_Outputs!K97</f>
        <v>0.70000000000000007</v>
      </c>
      <c r="H38" s="125">
        <f>Inputs_Outputs!L97</f>
        <v>0.60000000000000009</v>
      </c>
      <c r="I38" s="126">
        <f>Inputs_Outputs!M97</f>
        <v>0.50000000000000011</v>
      </c>
      <c r="J38" s="126">
        <f>Inputs_Outputs!N97</f>
        <v>0.40000000000000013</v>
      </c>
      <c r="K38" s="126">
        <f>Inputs_Outputs!O97</f>
        <v>0.30000000000000016</v>
      </c>
      <c r="L38" s="126">
        <f>Inputs_Outputs!P97</f>
        <v>0.20000000000000015</v>
      </c>
      <c r="M38" s="126">
        <f>Inputs_Outputs!Q97</f>
        <v>0.10000000000000014</v>
      </c>
      <c r="N38" s="121"/>
      <c r="O38" s="121"/>
    </row>
    <row r="39" spans="2:15" ht="14.25" customHeight="1" x14ac:dyDescent="0.45">
      <c r="B39" s="178" t="s">
        <v>9</v>
      </c>
      <c r="C39" s="173">
        <f>Inputs_Outputs!G98</f>
        <v>500</v>
      </c>
      <c r="D39" s="160">
        <f>Inputs_Outputs!H98</f>
        <v>1516063.6344052458</v>
      </c>
      <c r="E39" s="160">
        <f>Inputs_Outputs!I98</f>
        <v>1297026.155091072</v>
      </c>
      <c r="F39" s="160">
        <f>Inputs_Outputs!J98</f>
        <v>1077988.6757768986</v>
      </c>
      <c r="G39" s="160">
        <f>Inputs_Outputs!K98</f>
        <v>858951.19646272529</v>
      </c>
      <c r="H39" s="161">
        <f>Inputs_Outputs!L98</f>
        <v>639913.71714855172</v>
      </c>
      <c r="I39" s="161">
        <f>Inputs_Outputs!M98</f>
        <v>420876.23783437815</v>
      </c>
      <c r="J39" s="161">
        <f>Inputs_Outputs!N98</f>
        <v>201838.75852020454</v>
      </c>
      <c r="K39" s="161">
        <f>Inputs_Outputs!O98</f>
        <v>-17198.720793968976</v>
      </c>
      <c r="L39" s="161">
        <f>Inputs_Outputs!P98</f>
        <v>-236236.20010814251</v>
      </c>
      <c r="M39" s="161">
        <f>Inputs_Outputs!Q98</f>
        <v>-455273.67942231614</v>
      </c>
    </row>
    <row r="40" spans="2:15" ht="14.25" customHeight="1" x14ac:dyDescent="0.45">
      <c r="B40" s="178"/>
      <c r="C40" s="173">
        <f>Inputs_Outputs!G99</f>
        <v>520</v>
      </c>
      <c r="D40" s="160">
        <f>Inputs_Outputs!H99</f>
        <v>1603678.6261309152</v>
      </c>
      <c r="E40" s="160">
        <f>Inputs_Outputs!I99</f>
        <v>1375879.647644175</v>
      </c>
      <c r="F40" s="160">
        <f>Inputs_Outputs!J99</f>
        <v>1148080.6691574345</v>
      </c>
      <c r="G40" s="160">
        <f>Inputs_Outputs!K99</f>
        <v>920281.69067069399</v>
      </c>
      <c r="H40" s="161">
        <f>Inputs_Outputs!L99</f>
        <v>692482.7121839535</v>
      </c>
      <c r="I40" s="161">
        <f>Inputs_Outputs!M99</f>
        <v>464683.733697213</v>
      </c>
      <c r="J40" s="161">
        <f>Inputs_Outputs!N99</f>
        <v>236884.75521047247</v>
      </c>
      <c r="K40" s="161">
        <f>Inputs_Outputs!O99</f>
        <v>9085.7767237319495</v>
      </c>
      <c r="L40" s="161">
        <f>Inputs_Outputs!P99</f>
        <v>-218713.20176300849</v>
      </c>
      <c r="M40" s="161">
        <f>Inputs_Outputs!Q99</f>
        <v>-446512.1802497491</v>
      </c>
    </row>
    <row r="41" spans="2:15" ht="14.25" customHeight="1" x14ac:dyDescent="0.45">
      <c r="B41" s="178"/>
      <c r="C41" s="173">
        <f>Inputs_Outputs!G100</f>
        <v>540</v>
      </c>
      <c r="D41" s="160">
        <f>Inputs_Outputs!H100</f>
        <v>1691293.6178565847</v>
      </c>
      <c r="E41" s="160">
        <f>Inputs_Outputs!I100</f>
        <v>1454733.1401972775</v>
      </c>
      <c r="F41" s="160">
        <f>Inputs_Outputs!J100</f>
        <v>1218172.6625379696</v>
      </c>
      <c r="G41" s="160">
        <f>Inputs_Outputs!K100</f>
        <v>981612.18487866281</v>
      </c>
      <c r="H41" s="161">
        <f>Inputs_Outputs!L100</f>
        <v>745051.70721935527</v>
      </c>
      <c r="I41" s="161">
        <f>Inputs_Outputs!M100</f>
        <v>508491.22956004774</v>
      </c>
      <c r="J41" s="161">
        <f>Inputs_Outputs!N100</f>
        <v>271930.7519007402</v>
      </c>
      <c r="K41" s="161">
        <f>Inputs_Outputs!O100</f>
        <v>35370.27424143278</v>
      </c>
      <c r="L41" s="161">
        <f>Inputs_Outputs!P100</f>
        <v>-201190.2034178747</v>
      </c>
      <c r="M41" s="161">
        <f>Inputs_Outputs!Q100</f>
        <v>-437750.68107718206</v>
      </c>
    </row>
    <row r="42" spans="2:15" ht="14.25" customHeight="1" x14ac:dyDescent="0.45">
      <c r="B42" s="178"/>
      <c r="C42" s="173">
        <f>Inputs_Outputs!G101</f>
        <v>560</v>
      </c>
      <c r="D42" s="160">
        <f>Inputs_Outputs!H101</f>
        <v>1778908.6095822544</v>
      </c>
      <c r="E42" s="160">
        <f>Inputs_Outputs!I101</f>
        <v>1533586.6327503799</v>
      </c>
      <c r="F42" s="160">
        <f>Inputs_Outputs!J101</f>
        <v>1288264.6559185055</v>
      </c>
      <c r="G42" s="160">
        <f>Inputs_Outputs!K101</f>
        <v>1042942.6790866313</v>
      </c>
      <c r="H42" s="161">
        <f>Inputs_Outputs!L101</f>
        <v>797620.70225475694</v>
      </c>
      <c r="I42" s="161">
        <f>Inputs_Outputs!M101</f>
        <v>552298.72542288236</v>
      </c>
      <c r="J42" s="161">
        <f>Inputs_Outputs!N101</f>
        <v>306976.74859100801</v>
      </c>
      <c r="K42" s="161">
        <f>Inputs_Outputs!O101</f>
        <v>61654.771759133611</v>
      </c>
      <c r="L42" s="161">
        <f>Inputs_Outputs!P101</f>
        <v>-183667.20507274085</v>
      </c>
      <c r="M42" s="161">
        <f>Inputs_Outputs!Q101</f>
        <v>-428989.18190461514</v>
      </c>
    </row>
    <row r="43" spans="2:15" ht="14.25" customHeight="1" x14ac:dyDescent="0.45">
      <c r="B43" s="178"/>
      <c r="C43" s="173">
        <f>Inputs_Outputs!G102</f>
        <v>580</v>
      </c>
      <c r="D43" s="160">
        <f>Inputs_Outputs!H102</f>
        <v>1866523.6013079237</v>
      </c>
      <c r="E43" s="160">
        <f>Inputs_Outputs!I102</f>
        <v>1612440.1253034822</v>
      </c>
      <c r="F43" s="160">
        <f>Inputs_Outputs!J102</f>
        <v>1358356.6492990411</v>
      </c>
      <c r="G43" s="160">
        <f>Inputs_Outputs!K102</f>
        <v>1104273.1732945996</v>
      </c>
      <c r="H43" s="161">
        <f>Inputs_Outputs!L102</f>
        <v>850189.69729015871</v>
      </c>
      <c r="I43" s="161">
        <f>Inputs_Outputs!M102</f>
        <v>596106.22128571721</v>
      </c>
      <c r="J43" s="161">
        <f>Inputs_Outputs!N102</f>
        <v>342022.74528127583</v>
      </c>
      <c r="K43" s="161">
        <f>Inputs_Outputs!O102</f>
        <v>87939.269276834559</v>
      </c>
      <c r="L43" s="161">
        <f>Inputs_Outputs!P102</f>
        <v>-166144.20672760683</v>
      </c>
      <c r="M43" s="161">
        <f>Inputs_Outputs!Q102</f>
        <v>-420227.68273204821</v>
      </c>
    </row>
    <row r="44" spans="2:15" ht="14.25" customHeight="1" x14ac:dyDescent="0.45">
      <c r="B44" s="178"/>
      <c r="C44" s="173">
        <f>Inputs_Outputs!G103</f>
        <v>600</v>
      </c>
      <c r="D44" s="160">
        <f>Inputs_Outputs!H103</f>
        <v>1954138.5930335929</v>
      </c>
      <c r="E44" s="160">
        <f>Inputs_Outputs!I103</f>
        <v>1691293.6178565847</v>
      </c>
      <c r="F44" s="160">
        <f>Inputs_Outputs!J103</f>
        <v>1428448.6426795763</v>
      </c>
      <c r="G44" s="160">
        <f>Inputs_Outputs!K103</f>
        <v>1165603.6675025686</v>
      </c>
      <c r="H44" s="161">
        <f>Inputs_Outputs!L103</f>
        <v>902758.69232556026</v>
      </c>
      <c r="I44" s="161">
        <f>Inputs_Outputs!M103</f>
        <v>639913.71714855207</v>
      </c>
      <c r="J44" s="161">
        <f>Inputs_Outputs!N103</f>
        <v>377068.74197154364</v>
      </c>
      <c r="K44" s="161">
        <f>Inputs_Outputs!O103</f>
        <v>114223.76679453524</v>
      </c>
      <c r="L44" s="161">
        <f>Inputs_Outputs!P103</f>
        <v>-148621.20838247301</v>
      </c>
      <c r="M44" s="161">
        <f>Inputs_Outputs!Q103</f>
        <v>-411466.18355948129</v>
      </c>
    </row>
    <row r="45" spans="2:15" ht="14.25" customHeight="1" x14ac:dyDescent="0.45">
      <c r="B45" s="178"/>
      <c r="C45" s="173">
        <f>Inputs_Outputs!G104</f>
        <v>620</v>
      </c>
      <c r="D45" s="160">
        <f>Inputs_Outputs!H104</f>
        <v>2041753.5847592624</v>
      </c>
      <c r="E45" s="160">
        <f>Inputs_Outputs!I104</f>
        <v>1770147.110409687</v>
      </c>
      <c r="F45" s="160">
        <f>Inputs_Outputs!J104</f>
        <v>1498540.6360601122</v>
      </c>
      <c r="G45" s="160">
        <f>Inputs_Outputs!K104</f>
        <v>1226934.1617105368</v>
      </c>
      <c r="H45" s="161">
        <f>Inputs_Outputs!L104</f>
        <v>955327.68736096204</v>
      </c>
      <c r="I45" s="161">
        <f>Inputs_Outputs!M104</f>
        <v>683721.21301138646</v>
      </c>
      <c r="J45" s="161">
        <f>Inputs_Outputs!N104</f>
        <v>412114.73866181145</v>
      </c>
      <c r="K45" s="161">
        <f>Inputs_Outputs!O104</f>
        <v>140508.26431223613</v>
      </c>
      <c r="L45" s="161">
        <f>Inputs_Outputs!P104</f>
        <v>-131098.21003733904</v>
      </c>
      <c r="M45" s="161">
        <f>Inputs_Outputs!Q104</f>
        <v>-402704.68438691425</v>
      </c>
    </row>
    <row r="46" spans="2:15" ht="14.25" customHeight="1" x14ac:dyDescent="0.45">
      <c r="B46" s="178"/>
      <c r="C46" s="173">
        <f>Inputs_Outputs!G105</f>
        <v>640</v>
      </c>
      <c r="D46" s="160">
        <f>Inputs_Outputs!H105</f>
        <v>2129368.5764849321</v>
      </c>
      <c r="E46" s="160">
        <f>Inputs_Outputs!I105</f>
        <v>1849000.6029627898</v>
      </c>
      <c r="F46" s="160">
        <f>Inputs_Outputs!J105</f>
        <v>1568632.6294406478</v>
      </c>
      <c r="G46" s="160">
        <f>Inputs_Outputs!K105</f>
        <v>1288264.6559185055</v>
      </c>
      <c r="H46" s="161">
        <f>Inputs_Outputs!L105</f>
        <v>1007896.6823963636</v>
      </c>
      <c r="I46" s="161">
        <f>Inputs_Outputs!M105</f>
        <v>727528.70887422143</v>
      </c>
      <c r="J46" s="161">
        <f>Inputs_Outputs!N105</f>
        <v>447160.73535207915</v>
      </c>
      <c r="K46" s="161">
        <f>Inputs_Outputs!O105</f>
        <v>166792.76182993714</v>
      </c>
      <c r="L46" s="161">
        <f>Inputs_Outputs!P105</f>
        <v>-113575.21169220505</v>
      </c>
      <c r="M46" s="161">
        <f>Inputs_Outputs!Q105</f>
        <v>-393943.18521434744</v>
      </c>
    </row>
    <row r="47" spans="2:15" x14ac:dyDescent="0.45">
      <c r="B47" s="178"/>
      <c r="C47" s="172">
        <f>Inputs_Outputs!G106</f>
        <v>660</v>
      </c>
      <c r="D47" s="160">
        <f>Inputs_Outputs!H106</f>
        <v>2216983.5682106013</v>
      </c>
      <c r="E47" s="160">
        <f>Inputs_Outputs!I106</f>
        <v>1927854.0955158921</v>
      </c>
      <c r="F47" s="160">
        <f>Inputs_Outputs!J106</f>
        <v>1638724.6228211832</v>
      </c>
      <c r="G47" s="160">
        <f>Inputs_Outputs!K106</f>
        <v>1349595.1501264742</v>
      </c>
      <c r="H47" s="161">
        <f>Inputs_Outputs!L106</f>
        <v>1060465.677431765</v>
      </c>
      <c r="I47" s="161">
        <f>Inputs_Outputs!M106</f>
        <v>771336.20473705593</v>
      </c>
      <c r="J47" s="161">
        <f>Inputs_Outputs!N106</f>
        <v>482206.73204234708</v>
      </c>
      <c r="K47" s="161">
        <f>Inputs_Outputs!O106</f>
        <v>193077.25934763797</v>
      </c>
      <c r="L47" s="161">
        <f>Inputs_Outputs!P106</f>
        <v>-96052.213347071258</v>
      </c>
      <c r="M47" s="161">
        <f>Inputs_Outputs!Q106</f>
        <v>-385181.6860417804</v>
      </c>
    </row>
    <row r="48" spans="2:15" ht="13.9" x14ac:dyDescent="0.45">
      <c r="B48" s="137"/>
      <c r="C48" s="123"/>
      <c r="D48" s="127"/>
      <c r="E48" s="127"/>
      <c r="F48" s="127"/>
      <c r="G48" s="127"/>
      <c r="H48" s="128"/>
      <c r="I48" s="128"/>
      <c r="J48" s="128"/>
      <c r="K48" s="128"/>
      <c r="L48" s="128"/>
      <c r="M48" s="128"/>
    </row>
    <row r="50" spans="2:15" s="46" customFormat="1" ht="13.9" x14ac:dyDescent="0.45">
      <c r="B50" s="105" t="s">
        <v>217</v>
      </c>
      <c r="C50" s="105"/>
      <c r="D50" s="105"/>
      <c r="E50" s="105"/>
      <c r="F50" s="105"/>
      <c r="G50" s="105"/>
      <c r="H50" s="106"/>
      <c r="I50" s="106"/>
      <c r="J50" s="106"/>
      <c r="K50" s="106"/>
      <c r="L50" s="106"/>
      <c r="M50" s="106"/>
      <c r="N50" s="106"/>
      <c r="O50" s="106"/>
    </row>
    <row r="52" spans="2:15" ht="13.9" x14ac:dyDescent="0.45">
      <c r="B52" s="180">
        <f>B37</f>
        <v>6000</v>
      </c>
      <c r="C52" s="180"/>
      <c r="D52" s="179" t="s">
        <v>214</v>
      </c>
      <c r="E52" s="179"/>
      <c r="F52" s="179"/>
      <c r="G52" s="179"/>
      <c r="H52" s="179"/>
      <c r="I52" s="179"/>
      <c r="J52" s="179"/>
      <c r="K52" s="179"/>
      <c r="L52" s="179"/>
      <c r="M52" s="179"/>
    </row>
    <row r="53" spans="2:15" x14ac:dyDescent="0.45">
      <c r="D53" s="125">
        <f>Inputs_Outputs!H120</f>
        <v>1</v>
      </c>
      <c r="E53" s="125">
        <f>Inputs_Outputs!I120</f>
        <v>0.9</v>
      </c>
      <c r="F53" s="125">
        <f>Inputs_Outputs!J120</f>
        <v>0.8</v>
      </c>
      <c r="G53" s="125">
        <f>Inputs_Outputs!K120</f>
        <v>0.70000000000000007</v>
      </c>
      <c r="H53" s="125">
        <f>Inputs_Outputs!L120</f>
        <v>0.60000000000000009</v>
      </c>
      <c r="I53" s="126">
        <f>Inputs_Outputs!M120</f>
        <v>0.50000000000000011</v>
      </c>
      <c r="J53" s="126">
        <f>Inputs_Outputs!N120</f>
        <v>0.40000000000000013</v>
      </c>
      <c r="K53" s="126">
        <f>Inputs_Outputs!O120</f>
        <v>0.30000000000000016</v>
      </c>
      <c r="L53" s="126">
        <f>Inputs_Outputs!P120</f>
        <v>0.20000000000000015</v>
      </c>
      <c r="M53" s="126">
        <f>Inputs_Outputs!Q120</f>
        <v>0.10000000000000014</v>
      </c>
    </row>
    <row r="54" spans="2:15" ht="14.25" customHeight="1" x14ac:dyDescent="0.45">
      <c r="B54" s="178" t="s">
        <v>9</v>
      </c>
      <c r="C54" s="173">
        <f>Inputs_Outputs!G121</f>
        <v>500</v>
      </c>
      <c r="D54" s="135">
        <f>Inputs_Outputs!H121</f>
        <v>1.5752851933950232</v>
      </c>
      <c r="E54" s="135">
        <f>Inputs_Outputs!I121</f>
        <v>1.3144792116565336</v>
      </c>
      <c r="F54" s="135">
        <f>Inputs_Outputs!J121</f>
        <v>1.0682785193372237</v>
      </c>
      <c r="G54" s="135">
        <f>Inputs_Outputs!K121</f>
        <v>0.84170659726180808</v>
      </c>
      <c r="H54" s="136">
        <f>Inputs_Outputs!L121</f>
        <v>0.63895908813332936</v>
      </c>
      <c r="I54" s="136">
        <f>Inputs_Outputs!M121</f>
        <v>0.46127893203386616</v>
      </c>
      <c r="J54" s="136">
        <f>Inputs_Outputs!N121</f>
        <v>0.30572046955699195</v>
      </c>
      <c r="K54" s="136">
        <f>Inputs_Outputs!O121</f>
        <v>0.16544578112080432</v>
      </c>
      <c r="L54" s="136">
        <f>Inputs_Outputs!P121</f>
        <v>2.9507385665404229E-2</v>
      </c>
      <c r="M54" s="136">
        <f>Inputs_Outputs!Q121</f>
        <v>-0.12484140143592026</v>
      </c>
    </row>
    <row r="55" spans="2:15" ht="14.25" customHeight="1" x14ac:dyDescent="0.45">
      <c r="B55" s="178"/>
      <c r="C55" s="173">
        <f>Inputs_Outputs!G122</f>
        <v>520</v>
      </c>
      <c r="D55" s="135">
        <f>Inputs_Outputs!H122</f>
        <v>1.682683045205243</v>
      </c>
      <c r="E55" s="135">
        <f>Inputs_Outputs!I122</f>
        <v>1.4069372750899465</v>
      </c>
      <c r="F55" s="135">
        <f>Inputs_Outputs!J122</f>
        <v>1.1451696226395098</v>
      </c>
      <c r="G55" s="135">
        <f>Inputs_Outputs!K122</f>
        <v>0.90288879776873876</v>
      </c>
      <c r="H55" s="136">
        <f>Inputs_Outputs!L122</f>
        <v>0.68531286396609303</v>
      </c>
      <c r="I55" s="136">
        <f>Inputs_Outputs!M122</f>
        <v>0.49489002910658231</v>
      </c>
      <c r="J55" s="136">
        <f>Inputs_Outputs!N122</f>
        <v>0.32936322284678465</v>
      </c>
      <c r="K55" s="136">
        <f>Inputs_Outputs!O122</f>
        <v>0.18178325489071057</v>
      </c>
      <c r="L55" s="136">
        <f>Inputs_Outputs!P122</f>
        <v>4.060491133622568E-2</v>
      </c>
      <c r="M55" s="136">
        <f>Inputs_Outputs!Q122</f>
        <v>-0.11765355531400068</v>
      </c>
    </row>
    <row r="56" spans="2:15" ht="14.25" customHeight="1" x14ac:dyDescent="0.45">
      <c r="B56" s="178"/>
      <c r="C56" s="173">
        <f>Inputs_Outputs!G123</f>
        <v>540</v>
      </c>
      <c r="D56" s="135">
        <f>Inputs_Outputs!H123</f>
        <v>1.7914787978572781</v>
      </c>
      <c r="E56" s="135">
        <f>Inputs_Outputs!I123</f>
        <v>1.501059380765815</v>
      </c>
      <c r="F56" s="135">
        <f>Inputs_Outputs!J123</f>
        <v>1.2239063300639019</v>
      </c>
      <c r="G56" s="135">
        <f>Inputs_Outputs!K123</f>
        <v>0.96587762719077075</v>
      </c>
      <c r="H56" s="136">
        <f>Inputs_Outputs!L123</f>
        <v>0.73313389565367615</v>
      </c>
      <c r="I56" s="136">
        <f>Inputs_Outputs!M123</f>
        <v>0.52943599653945683</v>
      </c>
      <c r="J56" s="136">
        <f>Inputs_Outputs!N123</f>
        <v>0.35343837934370881</v>
      </c>
      <c r="K56" s="136">
        <f>Inputs_Outputs!O123</f>
        <v>0.19821490623806715</v>
      </c>
      <c r="L56" s="136">
        <f>Inputs_Outputs!P123</f>
        <v>5.1623242426884985E-2</v>
      </c>
      <c r="M56" s="136">
        <f>Inputs_Outputs!Q123</f>
        <v>-0.11060355772620778</v>
      </c>
    </row>
    <row r="57" spans="2:15" ht="14.25" customHeight="1" x14ac:dyDescent="0.45">
      <c r="B57" s="178"/>
      <c r="C57" s="173">
        <f>Inputs_Outputs!G124</f>
        <v>560</v>
      </c>
      <c r="D57" s="135">
        <f>Inputs_Outputs!H124</f>
        <v>1.9014741598831657</v>
      </c>
      <c r="E57" s="135">
        <f>Inputs_Outputs!I124</f>
        <v>1.5966424234944157</v>
      </c>
      <c r="F57" s="135">
        <f>Inputs_Outputs!J124</f>
        <v>1.3043182634968424</v>
      </c>
      <c r="G57" s="135">
        <f>Inputs_Outputs!K124</f>
        <v>1.0305783303644964</v>
      </c>
      <c r="H57" s="136">
        <f>Inputs_Outputs!L124</f>
        <v>0.78241082259133865</v>
      </c>
      <c r="I57" s="136">
        <f>Inputs_Outputs!M124</f>
        <v>0.56494789504026399</v>
      </c>
      <c r="J57" s="136">
        <f>Inputs_Outputs!N124</f>
        <v>0.37797770159372246</v>
      </c>
      <c r="K57" s="136">
        <f>Inputs_Outputs!O124</f>
        <v>0.21476155165586452</v>
      </c>
      <c r="L57" s="136">
        <f>Inputs_Outputs!P124</f>
        <v>6.2576127446949181E-2</v>
      </c>
      <c r="M57" s="136">
        <f>Inputs_Outputs!Q124</f>
        <v>-0.10368076527312586</v>
      </c>
    </row>
    <row r="58" spans="2:15" ht="14.25" customHeight="1" x14ac:dyDescent="0.45">
      <c r="B58" s="178"/>
      <c r="C58" s="173">
        <f>Inputs_Outputs!G125</f>
        <v>580</v>
      </c>
      <c r="D58" s="135">
        <f>Inputs_Outputs!H125</f>
        <v>2.0124984405898343</v>
      </c>
      <c r="E58" s="135">
        <f>Inputs_Outputs!I125</f>
        <v>1.6935032148014471</v>
      </c>
      <c r="F58" s="135">
        <f>Inputs_Outputs!J125</f>
        <v>1.3862397087484806</v>
      </c>
      <c r="G58" s="135">
        <f>Inputs_Outputs!K125</f>
        <v>1.0968855398223223</v>
      </c>
      <c r="H58" s="136">
        <f>Inputs_Outputs!L125</f>
        <v>0.83311863631290661</v>
      </c>
      <c r="I58" s="136">
        <f>Inputs_Outputs!M125</f>
        <v>0.60144990623413541</v>
      </c>
      <c r="J58" s="136">
        <f>Inputs_Outputs!N125</f>
        <v>0.40301080117624122</v>
      </c>
      <c r="K58" s="136">
        <f>Inputs_Outputs!O125</f>
        <v>0.23144283990178116</v>
      </c>
      <c r="L58" s="136">
        <f>Inputs_Outputs!P125</f>
        <v>7.3476184848217718E-2</v>
      </c>
      <c r="M58" s="136">
        <f>Inputs_Outputs!Q125</f>
        <v>-9.6875576289993881E-2</v>
      </c>
    </row>
    <row r="59" spans="2:15" ht="14.25" customHeight="1" x14ac:dyDescent="0.45">
      <c r="B59" s="178"/>
      <c r="C59" s="173">
        <f>Inputs_Outputs!G126</f>
        <v>600</v>
      </c>
      <c r="D59" s="135">
        <f>Inputs_Outputs!H126</f>
        <v>2.1244056755386436</v>
      </c>
      <c r="E59" s="135">
        <f>Inputs_Outputs!I126</f>
        <v>1.7914787978572781</v>
      </c>
      <c r="F59" s="135">
        <f>Inputs_Outputs!J126</f>
        <v>1.4695133888722745</v>
      </c>
      <c r="G59" s="135">
        <f>Inputs_Outputs!K126</f>
        <v>1.1646874652634063</v>
      </c>
      <c r="H59" s="136">
        <f>Inputs_Outputs!L126</f>
        <v>0.88522001207564394</v>
      </c>
      <c r="I59" s="136">
        <f>Inputs_Outputs!M126</f>
        <v>0.63895908813332958</v>
      </c>
      <c r="J59" s="136">
        <f>Inputs_Outputs!N126</f>
        <v>0.428565089984833</v>
      </c>
      <c r="K59" s="136">
        <f>Inputs_Outputs!O126</f>
        <v>0.24827738898215479</v>
      </c>
      <c r="L59" s="136">
        <f>Inputs_Outputs!P126</f>
        <v>8.4335055002260795E-2</v>
      </c>
      <c r="M59" s="136">
        <f>Inputs_Outputs!Q126</f>
        <v>-9.0179294547235611E-2</v>
      </c>
    </row>
    <row r="60" spans="2:15" ht="14.25" customHeight="1" x14ac:dyDescent="0.45">
      <c r="B60" s="178"/>
      <c r="C60" s="173">
        <f>Inputs_Outputs!G127</f>
        <v>620</v>
      </c>
      <c r="D60" s="135">
        <f>Inputs_Outputs!H127</f>
        <v>2.2370715738248412</v>
      </c>
      <c r="E60" s="135">
        <f>Inputs_Outputs!I127</f>
        <v>1.890425709724973</v>
      </c>
      <c r="F60" s="135">
        <f>Inputs_Outputs!J127</f>
        <v>1.5539929056356345</v>
      </c>
      <c r="G60" s="135">
        <f>Inputs_Outputs!K127</f>
        <v>1.2338696693054567</v>
      </c>
      <c r="H60" s="136">
        <f>Inputs_Outputs!L127</f>
        <v>0.93866698088994838</v>
      </c>
      <c r="I60" s="136">
        <f>Inputs_Outputs!M127</f>
        <v>0.67748524444562075</v>
      </c>
      <c r="J60" s="136">
        <f>Inputs_Outputs!N127</f>
        <v>0.45466569821841074</v>
      </c>
      <c r="K60" s="136">
        <f>Inputs_Outputs!O127</f>
        <v>0.26528289400859228</v>
      </c>
      <c r="L60" s="136">
        <f>Inputs_Outputs!P127</f>
        <v>9.5163527770923517E-2</v>
      </c>
      <c r="M60" s="136">
        <f>Inputs_Outputs!Q127</f>
        <v>-8.3584014644518922E-2</v>
      </c>
    </row>
    <row r="61" spans="2:15" ht="14.25" customHeight="1" x14ac:dyDescent="0.45">
      <c r="B61" s="178"/>
      <c r="C61" s="173">
        <f>Inputs_Outputs!G128</f>
        <v>640</v>
      </c>
      <c r="D61" s="135">
        <f>Inputs_Outputs!H128</f>
        <v>2.3503905559297187</v>
      </c>
      <c r="E61" s="135">
        <f>Inputs_Outputs!I128</f>
        <v>1.9902186086902049</v>
      </c>
      <c r="F61" s="135">
        <f>Inputs_Outputs!J128</f>
        <v>1.6395440671516437</v>
      </c>
      <c r="G61" s="135">
        <f>Inputs_Outputs!K128</f>
        <v>1.3043182634968429</v>
      </c>
      <c r="H61" s="136">
        <f>Inputs_Outputs!L128</f>
        <v>0.9934028316137955</v>
      </c>
      <c r="I61" s="136">
        <f>Inputs_Outputs!M128</f>
        <v>0.71703093312395216</v>
      </c>
      <c r="J61" s="136">
        <f>Inputs_Outputs!N128</f>
        <v>0.48133536929738807</v>
      </c>
      <c r="K61" s="136">
        <f>Inputs_Outputs!O128</f>
        <v>0.28247621067954487</v>
      </c>
      <c r="L61" s="136">
        <f>Inputs_Outputs!P128</f>
        <v>0.1059716501704342</v>
      </c>
      <c r="M61" s="136">
        <f>Inputs_Outputs!Q128</f>
        <v>-7.7082525063121299E-2</v>
      </c>
    </row>
    <row r="62" spans="2:15" x14ac:dyDescent="0.45">
      <c r="B62" s="178"/>
      <c r="C62" s="173">
        <f>Inputs_Outputs!G129</f>
        <v>660</v>
      </c>
      <c r="D62" s="135">
        <f>Inputs_Outputs!H129</f>
        <v>2.4642730278339076</v>
      </c>
      <c r="E62" s="135">
        <f>Inputs_Outputs!I129</f>
        <v>2.0907485775910284</v>
      </c>
      <c r="F62" s="135">
        <f>Inputs_Outputs!J129</f>
        <v>1.7260453512348763</v>
      </c>
      <c r="G62" s="135">
        <f>Inputs_Outputs!K129</f>
        <v>1.3759224493385864</v>
      </c>
      <c r="H62" s="136">
        <f>Inputs_Outputs!L129</f>
        <v>1.0493641208865725</v>
      </c>
      <c r="I62" s="136">
        <f>Inputs_Outputs!M129</f>
        <v>0.75759162907641397</v>
      </c>
      <c r="J62" s="136">
        <f>Inputs_Outputs!N129</f>
        <v>0.50859434164327455</v>
      </c>
      <c r="K62" s="136">
        <f>Inputs_Outputs!O129</f>
        <v>0.29987341817139379</v>
      </c>
      <c r="L62" s="136">
        <f>Inputs_Outputs!P129</f>
        <v>0.11676881767826908</v>
      </c>
      <c r="M62" s="136">
        <f>Inputs_Outputs!Q129</f>
        <v>-7.0668225694256015E-2</v>
      </c>
    </row>
  </sheetData>
  <mergeCells count="12">
    <mergeCell ref="B54:B62"/>
    <mergeCell ref="D52:M52"/>
    <mergeCell ref="B9:C9"/>
    <mergeCell ref="B37:C37"/>
    <mergeCell ref="B52:C52"/>
    <mergeCell ref="B23:C23"/>
    <mergeCell ref="D23:M23"/>
    <mergeCell ref="D9:M9"/>
    <mergeCell ref="D37:M37"/>
    <mergeCell ref="B11:B19"/>
    <mergeCell ref="B25:B33"/>
    <mergeCell ref="B39:B47"/>
  </mergeCells>
  <pageMargins left="0.70866141732283472" right="0.70866141732283472" top="0.74803149606299213" bottom="0.74803149606299213" header="0.31496062992125984" footer="0.31496062992125984"/>
  <pageSetup paperSize="9" scale="65" orientation="landscape" r:id="rId1"/>
  <rowBreaks count="1" manualBreakCount="1">
    <brk id="48" min="1" max="14"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Cover</vt:lpstr>
      <vt:lpstr>Disclaimer</vt:lpstr>
      <vt:lpstr>Table of Contents</vt:lpstr>
      <vt:lpstr>How SAYS works</vt:lpstr>
      <vt:lpstr>Usage notes</vt:lpstr>
      <vt:lpstr>Inputs_Outputs</vt:lpstr>
      <vt:lpstr>Parameters Values</vt:lpstr>
      <vt:lpstr>Cash Flows</vt:lpstr>
      <vt:lpstr>Sensitivity Tables</vt:lpstr>
      <vt:lpstr>Graphs</vt:lpstr>
      <vt:lpstr>Appendices--&gt;</vt:lpstr>
      <vt:lpstr>Bunker Prices</vt:lpstr>
      <vt:lpstr>Greek Shipping Companies</vt:lpstr>
      <vt:lpstr>'Cash Flows'!Print_Area</vt:lpstr>
      <vt:lpstr>Cover!Print_Area</vt:lpstr>
      <vt:lpstr>Disclaimer!Print_Area</vt:lpstr>
      <vt:lpstr>Graphs!Print_Area</vt:lpstr>
      <vt:lpstr>'Greek Shipping Companies'!Print_Area</vt:lpstr>
      <vt:lpstr>Inputs_Outputs!Print_Area</vt:lpstr>
      <vt:lpstr>'Parameters Values'!Print_Area</vt:lpstr>
      <vt:lpstr>'Sensitivity Tables'!Print_Area</vt:lpstr>
      <vt:lpstr>'Table of Contents'!Print_Area</vt:lpstr>
      <vt:lpstr>'Usage notes'!Print_Area</vt:lpstr>
      <vt:lpstr>'Cash Flows'!Print_Titles</vt:lpstr>
      <vt:lpstr>Graphs!Print_Titles</vt:lpstr>
      <vt:lpstr>Inputs_Outputs!Print_Titles</vt:lpstr>
      <vt:lpstr>'Parameters Values'!Print_Titles</vt:lpstr>
      <vt:lpstr>'Sensitivity Tables'!Print_Titles</vt:lpstr>
      <vt:lpstr>'Usage notes'!Print_Titles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2017-01-29T15:50:37Z</dcterms:modified>
</cp:coreProperties>
</file>